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Svaz\"/>
    </mc:Choice>
  </mc:AlternateContent>
  <xr:revisionPtr revIDLastSave="0" documentId="8_{066A0801-D01A-46D2-9048-FECAAAED047E}" xr6:coauthVersionLast="47" xr6:coauthVersionMax="47" xr10:uidLastSave="{00000000-0000-0000-0000-000000000000}"/>
  <bookViews>
    <workbookView xWindow="645" yWindow="600" windowWidth="28155" windowHeight="15600" xr2:uid="{EBF594F5-A99C-473E-9CF3-A0CF48D67350}"/>
  </bookViews>
  <sheets>
    <sheet name="Rozpis na kluby" sheetId="1" r:id="rId1"/>
    <sheet name="PP,RP,DP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E29" i="1"/>
  <c r="H8" i="1"/>
  <c r="G17" i="1" s="1"/>
  <c r="C27" i="1"/>
  <c r="C23" i="1"/>
  <c r="D23" i="1"/>
  <c r="C21" i="1"/>
  <c r="C18" i="1"/>
  <c r="C16" i="1"/>
  <c r="C14" i="1"/>
  <c r="C13" i="1"/>
  <c r="C12" i="1"/>
  <c r="C29" i="1" s="1"/>
  <c r="B16" i="1"/>
  <c r="B15" i="1"/>
  <c r="D15" i="1" s="1"/>
  <c r="X34" i="2"/>
  <c r="T5" i="2"/>
  <c r="W5" i="2" s="1"/>
  <c r="X5" i="2" s="1"/>
  <c r="X12" i="2"/>
  <c r="T12" i="2"/>
  <c r="T32" i="2"/>
  <c r="W32" i="2"/>
  <c r="X32" i="2"/>
  <c r="B27" i="1" s="1"/>
  <c r="D27" i="1" s="1"/>
  <c r="T7" i="2"/>
  <c r="W7" i="2" s="1"/>
  <c r="X7" i="2" s="1"/>
  <c r="B18" i="1" s="1"/>
  <c r="D18" i="1" s="1"/>
  <c r="X16" i="2"/>
  <c r="T16" i="2"/>
  <c r="E58" i="2"/>
  <c r="X31" i="2"/>
  <c r="X30" i="2"/>
  <c r="B21" i="1" s="1"/>
  <c r="D21" i="1" s="1"/>
  <c r="T30" i="2"/>
  <c r="X29" i="2"/>
  <c r="T31" i="2"/>
  <c r="T29" i="2"/>
  <c r="T36" i="2" s="1"/>
  <c r="T28" i="2"/>
  <c r="X28" i="2"/>
  <c r="D26" i="1"/>
  <c r="T34" i="2"/>
  <c r="T27" i="2"/>
  <c r="X27" i="2"/>
  <c r="T25" i="2"/>
  <c r="X25" i="2"/>
  <c r="T24" i="2"/>
  <c r="X24" i="2"/>
  <c r="B12" i="1"/>
  <c r="D12" i="1"/>
  <c r="T22" i="2"/>
  <c r="X22" i="2"/>
  <c r="X36" i="2" s="1"/>
  <c r="T15" i="2"/>
  <c r="X15" i="2"/>
  <c r="X14" i="2"/>
  <c r="T14" i="2"/>
  <c r="X11" i="2"/>
  <c r="T11" i="2"/>
  <c r="T10" i="2"/>
  <c r="T9" i="2"/>
  <c r="X10" i="2"/>
  <c r="B25" i="1" s="1"/>
  <c r="D25" i="1" s="1"/>
  <c r="X9" i="2"/>
  <c r="T6" i="2"/>
  <c r="W6" i="2"/>
  <c r="X6" i="2"/>
  <c r="D19" i="1"/>
  <c r="T23" i="2"/>
  <c r="W23" i="2"/>
  <c r="X23" i="2"/>
  <c r="B17" i="1" s="1"/>
  <c r="D17" i="1" s="1"/>
  <c r="D24" i="1"/>
  <c r="D22" i="1"/>
  <c r="D20" i="1"/>
  <c r="B13" i="1"/>
  <c r="D13" i="1" s="1"/>
  <c r="G20" i="1"/>
  <c r="G12" i="1"/>
  <c r="G19" i="1"/>
  <c r="G25" i="1"/>
  <c r="G18" i="1"/>
  <c r="G16" i="1"/>
  <c r="G13" i="1"/>
  <c r="G22" i="1"/>
  <c r="D16" i="1"/>
  <c r="X18" i="2" l="1"/>
  <c r="X37" i="2" s="1"/>
  <c r="H6" i="1" s="1"/>
  <c r="H9" i="1" s="1"/>
  <c r="B14" i="1"/>
  <c r="D14" i="1" s="1"/>
  <c r="D29" i="1" s="1"/>
  <c r="B29" i="1"/>
  <c r="T18" i="2"/>
  <c r="G21" i="1"/>
  <c r="G15" i="1"/>
  <c r="G27" i="1"/>
  <c r="G26" i="1"/>
  <c r="G28" i="1"/>
  <c r="G14" i="1"/>
  <c r="G29" i="1" s="1"/>
  <c r="G23" i="1"/>
  <c r="G24" i="1"/>
  <c r="F13" i="1" l="1"/>
  <c r="H13" i="1" s="1"/>
  <c r="F17" i="1"/>
  <c r="H17" i="1" s="1"/>
  <c r="F21" i="1"/>
  <c r="H21" i="1" s="1"/>
  <c r="F25" i="1"/>
  <c r="H25" i="1" s="1"/>
  <c r="F12" i="1"/>
  <c r="F14" i="1"/>
  <c r="H14" i="1" s="1"/>
  <c r="F18" i="1"/>
  <c r="H18" i="1" s="1"/>
  <c r="F22" i="1"/>
  <c r="H22" i="1" s="1"/>
  <c r="F26" i="1"/>
  <c r="H26" i="1" s="1"/>
  <c r="F15" i="1"/>
  <c r="H15" i="1" s="1"/>
  <c r="F19" i="1"/>
  <c r="H19" i="1" s="1"/>
  <c r="F23" i="1"/>
  <c r="H23" i="1" s="1"/>
  <c r="F27" i="1"/>
  <c r="H27" i="1" s="1"/>
  <c r="F16" i="1"/>
  <c r="H16" i="1" s="1"/>
  <c r="F20" i="1"/>
  <c r="H20" i="1" s="1"/>
  <c r="F24" i="1"/>
  <c r="H24" i="1" s="1"/>
  <c r="F28" i="1"/>
  <c r="H28" i="1" s="1"/>
  <c r="H12" i="1" l="1"/>
  <c r="H29" i="1" s="1"/>
  <c r="F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</author>
  </authors>
  <commentList>
    <comment ref="U5" authorId="0" shapeId="0" xr:uid="{32F24A33-B64A-4DD1-834C-CCEF11777D18}">
      <text>
        <r>
          <rPr>
            <b/>
            <sz val="9"/>
            <color indexed="81"/>
            <rFont val="Tahoma"/>
            <family val="2"/>
            <charset val="238"/>
          </rPr>
          <t xml:space="preserve">šampionát PP a DPP
</t>
        </r>
      </text>
    </comment>
    <comment ref="U6" authorId="0" shapeId="0" xr:uid="{AA9794E9-BF59-4DDF-9C77-47152B176C68}">
      <text>
        <r>
          <rPr>
            <b/>
            <sz val="9"/>
            <color indexed="81"/>
            <rFont val="Tahoma"/>
            <family val="2"/>
            <charset val="238"/>
          </rPr>
          <t>šampionát PP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7" authorId="0" shapeId="0" xr:uid="{1B7B1E60-E9BE-4DB4-8E88-C8A63B124498}">
      <text>
        <r>
          <rPr>
            <b/>
            <sz val="9"/>
            <color indexed="81"/>
            <rFont val="Tahoma"/>
            <family val="2"/>
            <charset val="238"/>
          </rPr>
          <t>šampionát PP a DPP,  do 8.mista</t>
        </r>
      </text>
    </comment>
    <comment ref="U10" authorId="0" shapeId="0" xr:uid="{91152F58-EC42-4CBF-A8C5-9FBB51C05144}">
      <text>
        <r>
          <rPr>
            <b/>
            <sz val="9"/>
            <color indexed="81"/>
            <rFont val="Tahoma"/>
            <family val="2"/>
            <charset val="238"/>
          </rPr>
          <t>šampionát PP a DPP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1" authorId="0" shapeId="0" xr:uid="{3A1E1158-E482-4F95-8183-B21213D3224B}">
      <text>
        <r>
          <rPr>
            <b/>
            <sz val="9"/>
            <color indexed="81"/>
            <rFont val="Tahoma"/>
            <family val="2"/>
            <charset val="238"/>
          </rPr>
          <t>šampionát DPP</t>
        </r>
      </text>
    </comment>
    <comment ref="U22" authorId="0" shapeId="0" xr:uid="{60F4D2BB-F6C5-4789-AEDC-02C9494F1BCB}">
      <text>
        <r>
          <rPr>
            <b/>
            <sz val="9"/>
            <color indexed="81"/>
            <rFont val="Tahoma"/>
            <family val="2"/>
            <charset val="238"/>
          </rPr>
          <t>šampionát PP a DPP,  do 8.mista</t>
        </r>
      </text>
    </comment>
    <comment ref="V22" authorId="0" shapeId="0" xr:uid="{3C589ECB-66A7-42AE-AAE7-017B78B8A1D7}">
      <text>
        <r>
          <rPr>
            <b/>
            <sz val="9"/>
            <color indexed="81"/>
            <rFont val="Tahoma"/>
            <family val="2"/>
            <charset val="238"/>
          </rPr>
          <t>Medaile štafeta</t>
        </r>
      </text>
    </comment>
    <comment ref="U23" authorId="0" shapeId="0" xr:uid="{6D896AC6-B0B8-429B-9943-A2E958495EF2}">
      <text>
        <r>
          <rPr>
            <b/>
            <sz val="9"/>
            <color indexed="81"/>
            <rFont val="Tahoma"/>
            <family val="2"/>
            <charset val="238"/>
          </rPr>
          <t>šampionát PP</t>
        </r>
      </text>
    </comment>
    <comment ref="U24" authorId="0" shapeId="0" xr:uid="{98A8A61D-7BD2-411C-84EF-11EBDAE439AE}">
      <text>
        <r>
          <rPr>
            <b/>
            <sz val="9"/>
            <color indexed="81"/>
            <rFont val="Tahoma"/>
            <family val="2"/>
            <charset val="238"/>
          </rPr>
          <t>šampionát PP,  do 8.mista</t>
        </r>
      </text>
    </comment>
    <comment ref="V24" authorId="0" shapeId="0" xr:uid="{7357C99E-B41F-4210-AEED-42FE8E127A55}">
      <text>
        <r>
          <rPr>
            <b/>
            <sz val="9"/>
            <color indexed="81"/>
            <rFont val="Tahoma"/>
            <family val="2"/>
            <charset val="238"/>
          </rPr>
          <t>Stříbrná medaile</t>
        </r>
      </text>
    </comment>
    <comment ref="U25" authorId="0" shapeId="0" xr:uid="{44008D7A-F607-4933-8B45-947430095A09}">
      <text>
        <r>
          <rPr>
            <b/>
            <sz val="9"/>
            <color indexed="81"/>
            <rFont val="Tahoma"/>
            <family val="2"/>
            <charset val="238"/>
          </rPr>
          <t>šampionát PP a DPP,  do 8.mista</t>
        </r>
      </text>
    </comment>
    <comment ref="V25" authorId="0" shapeId="0" xr:uid="{92B5C016-C8D2-447F-83AA-9424D25DD732}">
      <text>
        <r>
          <rPr>
            <b/>
            <sz val="9"/>
            <color indexed="81"/>
            <rFont val="Tahoma"/>
            <family val="2"/>
            <charset val="238"/>
          </rPr>
          <t>Medaile štafeta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7" authorId="0" shapeId="0" xr:uid="{C6B89A6A-E8F5-4C3D-BA9F-699E6380E4C5}">
      <text>
        <r>
          <rPr>
            <b/>
            <sz val="9"/>
            <color indexed="81"/>
            <rFont val="Tahoma"/>
            <family val="2"/>
            <charset val="238"/>
          </rPr>
          <t>šampionát PP, 8.místo</t>
        </r>
      </text>
    </comment>
    <comment ref="V27" authorId="0" shapeId="0" xr:uid="{DBD3D973-631A-40D4-8EE4-D6956AE32080}">
      <text>
        <r>
          <rPr>
            <b/>
            <sz val="9"/>
            <color indexed="81"/>
            <rFont val="Tahoma"/>
            <family val="2"/>
            <charset val="238"/>
          </rPr>
          <t>Medaile štafeta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<sst xmlns="http://schemas.openxmlformats.org/spreadsheetml/2006/main" count="238" uniqueCount="111">
  <si>
    <t>Dotace celkem</t>
  </si>
  <si>
    <t xml:space="preserve"> </t>
  </si>
  <si>
    <t>koeficientů celkem</t>
  </si>
  <si>
    <t>1 koeficient</t>
  </si>
  <si>
    <t>KLUB</t>
  </si>
  <si>
    <t>PP</t>
  </si>
  <si>
    <t>DPP</t>
  </si>
  <si>
    <t>Celkem koef.</t>
  </si>
  <si>
    <t>MODRÁ HVĚZDA PRAHA</t>
  </si>
  <si>
    <t>ČOCHTANKLUB - potápěči, ŽĎÁR</t>
  </si>
  <si>
    <t>SP LAGUNA NOVÝ JIČÍN</t>
  </si>
  <si>
    <t>NEMO ZLÍN</t>
  </si>
  <si>
    <t>AQUA KLUB LIBEREC</t>
  </si>
  <si>
    <t>POTÁPĚČI UHLOMOST - sport, MOST</t>
  </si>
  <si>
    <t>KSP OLOMOUC</t>
  </si>
  <si>
    <t>KPM PULEC PRAHA</t>
  </si>
  <si>
    <t>KSP JU Č.BUDĚJOVICE</t>
  </si>
  <si>
    <t>SKORPEN PŘEROV</t>
  </si>
  <si>
    <t>SUBAQUACLUB DELFIN TÁBOR</t>
  </si>
  <si>
    <t>KP PARDUBICE</t>
  </si>
  <si>
    <t>KP ČESKÁ LÍPA</t>
  </si>
  <si>
    <t>RP,PP,BF</t>
  </si>
  <si>
    <t>Dívky</t>
  </si>
  <si>
    <t>kat</t>
  </si>
  <si>
    <t>nar</t>
  </si>
  <si>
    <t>klub</t>
  </si>
  <si>
    <t>RP</t>
  </si>
  <si>
    <t>BF</t>
  </si>
  <si>
    <t>nejvyšší koeficient</t>
  </si>
  <si>
    <t>počet splněných limitů</t>
  </si>
  <si>
    <t xml:space="preserve">MS/ME </t>
  </si>
  <si>
    <t>ME/MS</t>
  </si>
  <si>
    <t>Koef. za počet disc.</t>
  </si>
  <si>
    <t>Celkem</t>
  </si>
  <si>
    <t>(+1, +1)</t>
  </si>
  <si>
    <t>medaile</t>
  </si>
  <si>
    <t>B</t>
  </si>
  <si>
    <t>Olomouc</t>
  </si>
  <si>
    <t>N.Jičín</t>
  </si>
  <si>
    <t>C</t>
  </si>
  <si>
    <t>Liberec</t>
  </si>
  <si>
    <t>Žďár</t>
  </si>
  <si>
    <t>Přerov</t>
  </si>
  <si>
    <t>D</t>
  </si>
  <si>
    <t>Hoši</t>
  </si>
  <si>
    <t>MS/ME</t>
  </si>
  <si>
    <t>koef za počet disc.</t>
  </si>
  <si>
    <t>Pardubice</t>
  </si>
  <si>
    <t>Celkem   RP, PP, BF</t>
  </si>
  <si>
    <t>Celkem DPP</t>
  </si>
  <si>
    <t>dle kritérií</t>
  </si>
  <si>
    <t>FASTFIN PŘEROV</t>
  </si>
  <si>
    <t>Talenti 2020</t>
  </si>
  <si>
    <t>MH Praha</t>
  </si>
  <si>
    <t>07</t>
  </si>
  <si>
    <t>KRAKEN Litoměřice</t>
  </si>
  <si>
    <t>NAUTILUS Břeclav</t>
  </si>
  <si>
    <t>10</t>
  </si>
  <si>
    <t>Jakub Mizera</t>
  </si>
  <si>
    <t>Svoboda Jakub</t>
  </si>
  <si>
    <t>09</t>
  </si>
  <si>
    <t>Ploc Vasilij</t>
  </si>
  <si>
    <t>08</t>
  </si>
  <si>
    <t>Žemba David</t>
  </si>
  <si>
    <t>Janík Sebastian</t>
  </si>
  <si>
    <t>Břeclav</t>
  </si>
  <si>
    <t>Flesar Oliver</t>
  </si>
  <si>
    <t>11</t>
  </si>
  <si>
    <t>Šikýřová Petra</t>
  </si>
  <si>
    <t>Kolín Adam</t>
  </si>
  <si>
    <t>Váňa Richard</t>
  </si>
  <si>
    <t>FAFIN Přerov</t>
  </si>
  <si>
    <t>Skorpen Přerov</t>
  </si>
  <si>
    <t>Daniel Uhlíř</t>
  </si>
  <si>
    <t>Most</t>
  </si>
  <si>
    <t>Zdařil Tadeáš</t>
  </si>
  <si>
    <t>Jakubec Matěj</t>
  </si>
  <si>
    <t>Nový Jičín</t>
  </si>
  <si>
    <t>Ploc Bořivoj</t>
  </si>
  <si>
    <t>Štyl Alan</t>
  </si>
  <si>
    <t>Valchář Jakub</t>
  </si>
  <si>
    <t>Diviš Daniel</t>
  </si>
  <si>
    <t>Odložilová Kateřina</t>
  </si>
  <si>
    <t>Kratochvílová Tereza</t>
  </si>
  <si>
    <t>Novotná Nela</t>
  </si>
  <si>
    <t>Foukal Patrik</t>
  </si>
  <si>
    <t>Kakačová Kristýna</t>
  </si>
  <si>
    <t>Hrabovská Sandra</t>
  </si>
  <si>
    <t>Dostálová Edita</t>
  </si>
  <si>
    <t>Pohl Mikuláš</t>
  </si>
  <si>
    <t>Velartová Zuzana</t>
  </si>
  <si>
    <t>Křížová Julie</t>
  </si>
  <si>
    <t>Benešová Karolína</t>
  </si>
  <si>
    <t>Nečasová Tamara</t>
  </si>
  <si>
    <t>Dočkalová Julie</t>
  </si>
  <si>
    <t>Králíčková Veronika</t>
  </si>
  <si>
    <t>Kristýna Kakačová</t>
  </si>
  <si>
    <t>Ryšavá Nela</t>
  </si>
  <si>
    <t>Fabíková Zuzana</t>
  </si>
  <si>
    <t>Divišová Klára</t>
  </si>
  <si>
    <t>Svinklásková Nikol</t>
  </si>
  <si>
    <t>Zlín</t>
  </si>
  <si>
    <t>Talenti 2024</t>
  </si>
  <si>
    <t>Celkem za kluby</t>
  </si>
  <si>
    <t>Brno</t>
  </si>
  <si>
    <t>Počty aktivních</t>
  </si>
  <si>
    <t>koef. dle akt. počtu</t>
  </si>
  <si>
    <t>částka aktivních</t>
  </si>
  <si>
    <t>Částka dle aktivních</t>
  </si>
  <si>
    <t>Částka dle kritérií</t>
  </si>
  <si>
    <t>Výpočet podílu klubů na dotaci na TALENTY 2024 a dle aktivní členské základny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</si>
</sst>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#,##0.0"/>
    <numFmt numFmtId="167" formatCode="0.0"/>
    <numFmt numFmtId="171" formatCode="#,##0.00&quot; &quot;[$Kč-405];[Red]&quot;-&quot;#,##0.00&quot; &quot;[$Kč-405]"/>
  </numFmts>
  <fonts count="35" x14ac:knownFonts="1">
    <font>
      <sz val="8"/>
      <name val="Arial CE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8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b/>
      <sz val="11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Arial CE"/>
      <charset val="238"/>
    </font>
    <font>
      <i/>
      <sz val="8"/>
      <name val="Arial CE"/>
      <charset val="238"/>
    </font>
    <font>
      <b/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 ce"/>
    </font>
    <font>
      <b/>
      <i/>
      <u/>
      <sz val="11"/>
      <color rgb="FF000000"/>
      <name val="Arial"/>
      <family val="2"/>
      <charset val="238"/>
    </font>
    <font>
      <sz val="8"/>
      <color theme="1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2"/>
      <color rgb="FFFF0000"/>
      <name val="Arial CE"/>
      <family val="2"/>
      <charset val="238"/>
    </font>
    <font>
      <b/>
      <sz val="12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5" fillId="0" borderId="0" applyNumberFormat="0" applyBorder="0" applyProtection="0">
      <alignment horizontal="center"/>
    </xf>
    <xf numFmtId="0" fontId="25" fillId="0" borderId="0" applyNumberFormat="0" applyBorder="0" applyProtection="0">
      <alignment horizontal="center" textRotation="90"/>
    </xf>
    <xf numFmtId="0" fontId="10" fillId="0" borderId="0"/>
    <xf numFmtId="0" fontId="2" fillId="0" borderId="0"/>
    <xf numFmtId="0" fontId="1" fillId="0" borderId="0"/>
    <xf numFmtId="0" fontId="26" fillId="0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27" fillId="0" borderId="0"/>
    <xf numFmtId="0" fontId="10" fillId="0" borderId="0"/>
    <xf numFmtId="0" fontId="1" fillId="0" borderId="0"/>
    <xf numFmtId="0" fontId="26" fillId="0" borderId="0" applyNumberFormat="0" applyBorder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 applyNumberFormat="0" applyBorder="0" applyProtection="0"/>
    <xf numFmtId="171" fontId="30" fillId="0" borderId="0" applyBorder="0" applyProtection="0"/>
  </cellStyleXfs>
  <cellXfs count="25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167" fontId="0" fillId="0" borderId="0" xfId="0" applyNumberFormat="1" applyAlignment="1">
      <alignment horizontal="center"/>
    </xf>
    <xf numFmtId="167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6" fontId="0" fillId="2" borderId="12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/>
    <xf numFmtId="49" fontId="0" fillId="0" borderId="19" xfId="0" applyNumberFormat="1" applyBorder="1" applyAlignment="1">
      <alignment horizontal="center"/>
    </xf>
    <xf numFmtId="0" fontId="0" fillId="0" borderId="20" xfId="0" applyBorder="1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/>
    <xf numFmtId="0" fontId="6" fillId="0" borderId="0" xfId="0" applyFont="1" applyAlignment="1">
      <alignment horizontal="left"/>
    </xf>
    <xf numFmtId="166" fontId="15" fillId="3" borderId="2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6" fontId="0" fillId="2" borderId="33" xfId="0" applyNumberForma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0" fontId="0" fillId="0" borderId="34" xfId="0" applyBorder="1" applyAlignment="1">
      <alignment horizontal="center"/>
    </xf>
    <xf numFmtId="166" fontId="0" fillId="2" borderId="35" xfId="0" applyNumberFormat="1" applyFill="1" applyBorder="1" applyAlignment="1">
      <alignment horizontal="center"/>
    </xf>
    <xf numFmtId="0" fontId="12" fillId="0" borderId="0" xfId="0" applyFont="1" applyFill="1" applyBorder="1"/>
    <xf numFmtId="0" fontId="9" fillId="0" borderId="0" xfId="0" applyFont="1" applyFill="1" applyBorder="1"/>
    <xf numFmtId="49" fontId="0" fillId="0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9" fillId="0" borderId="36" xfId="0" applyFont="1" applyFill="1" applyBorder="1"/>
    <xf numFmtId="49" fontId="0" fillId="0" borderId="36" xfId="0" applyNumberFormat="1" applyFill="1" applyBorder="1" applyAlignment="1">
      <alignment horizontal="center"/>
    </xf>
    <xf numFmtId="0" fontId="0" fillId="0" borderId="36" xfId="0" applyFill="1" applyBorder="1" applyAlignment="1">
      <alignment horizontal="left"/>
    </xf>
    <xf numFmtId="0" fontId="0" fillId="0" borderId="36" xfId="0" applyFill="1" applyBorder="1" applyAlignment="1">
      <alignment horizontal="center"/>
    </xf>
    <xf numFmtId="0" fontId="0" fillId="0" borderId="37" xfId="0" applyFill="1" applyBorder="1"/>
    <xf numFmtId="49" fontId="0" fillId="0" borderId="37" xfId="0" applyNumberFormat="1" applyFill="1" applyBorder="1" applyAlignment="1">
      <alignment horizontal="center"/>
    </xf>
    <xf numFmtId="0" fontId="0" fillId="0" borderId="37" xfId="0" applyFill="1" applyBorder="1" applyAlignment="1">
      <alignment horizontal="left"/>
    </xf>
    <xf numFmtId="0" fontId="0" fillId="0" borderId="37" xfId="0" applyFill="1" applyBorder="1" applyAlignment="1">
      <alignment horizontal="center"/>
    </xf>
    <xf numFmtId="0" fontId="0" fillId="0" borderId="0" xfId="0" applyFill="1" applyBorder="1"/>
    <xf numFmtId="0" fontId="0" fillId="0" borderId="36" xfId="0" applyFill="1" applyBorder="1"/>
    <xf numFmtId="0" fontId="0" fillId="0" borderId="38" xfId="0" applyBorder="1" applyAlignment="1">
      <alignment horizontal="center"/>
    </xf>
    <xf numFmtId="0" fontId="13" fillId="0" borderId="0" xfId="0" applyNumberFormat="1" applyFont="1" applyBorder="1" applyAlignment="1"/>
    <xf numFmtId="0" fontId="5" fillId="0" borderId="0" xfId="0" applyNumberFormat="1" applyFont="1" applyBorder="1" applyAlignment="1">
      <alignment horizontal="right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9" fillId="0" borderId="0" xfId="0" applyFont="1" applyFill="1"/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12" fillId="0" borderId="36" xfId="0" applyFont="1" applyFill="1" applyBorder="1" applyAlignment="1">
      <alignment horizontal="left"/>
    </xf>
    <xf numFmtId="0" fontId="9" fillId="0" borderId="37" xfId="0" applyFont="1" applyFill="1" applyBorder="1"/>
    <xf numFmtId="0" fontId="12" fillId="0" borderId="37" xfId="0" applyFont="1" applyFill="1" applyBorder="1" applyAlignment="1">
      <alignment horizontal="left"/>
    </xf>
    <xf numFmtId="167" fontId="14" fillId="3" borderId="29" xfId="0" applyNumberFormat="1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166" fontId="0" fillId="2" borderId="44" xfId="0" applyNumberFormat="1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0" fontId="0" fillId="0" borderId="69" xfId="0" applyFill="1" applyBorder="1" applyAlignment="1">
      <alignment horizontal="center"/>
    </xf>
    <xf numFmtId="0" fontId="31" fillId="0" borderId="70" xfId="0" applyFont="1" applyFill="1" applyBorder="1"/>
    <xf numFmtId="49" fontId="0" fillId="0" borderId="70" xfId="0" applyNumberFormat="1" applyFill="1" applyBorder="1" applyAlignment="1">
      <alignment horizontal="center"/>
    </xf>
    <xf numFmtId="0" fontId="0" fillId="0" borderId="71" xfId="0" applyFill="1" applyBorder="1" applyAlignment="1">
      <alignment horizontal="center"/>
    </xf>
    <xf numFmtId="0" fontId="0" fillId="0" borderId="70" xfId="0" applyFill="1" applyBorder="1" applyAlignment="1">
      <alignment horizontal="center"/>
    </xf>
    <xf numFmtId="0" fontId="0" fillId="0" borderId="72" xfId="0" applyFill="1" applyBorder="1" applyAlignment="1">
      <alignment horizontal="center"/>
    </xf>
    <xf numFmtId="0" fontId="0" fillId="0" borderId="73" xfId="0" applyBorder="1" applyAlignment="1">
      <alignment horizontal="center"/>
    </xf>
    <xf numFmtId="166" fontId="18" fillId="2" borderId="74" xfId="0" applyNumberFormat="1" applyFont="1" applyFill="1" applyBorder="1" applyAlignment="1">
      <alignment horizontal="center"/>
    </xf>
    <xf numFmtId="166" fontId="18" fillId="2" borderId="75" xfId="0" applyNumberFormat="1" applyFont="1" applyFill="1" applyBorder="1" applyAlignment="1">
      <alignment horizontal="center"/>
    </xf>
    <xf numFmtId="0" fontId="0" fillId="0" borderId="76" xfId="0" applyFill="1" applyBorder="1" applyAlignment="1">
      <alignment horizontal="center"/>
    </xf>
    <xf numFmtId="0" fontId="0" fillId="0" borderId="77" xfId="0" applyFill="1" applyBorder="1" applyAlignment="1">
      <alignment horizontal="center"/>
    </xf>
    <xf numFmtId="0" fontId="0" fillId="0" borderId="78" xfId="0" applyFill="1" applyBorder="1" applyAlignment="1">
      <alignment horizontal="center"/>
    </xf>
    <xf numFmtId="0" fontId="0" fillId="0" borderId="79" xfId="0" applyFill="1" applyBorder="1" applyAlignment="1">
      <alignment horizontal="center"/>
    </xf>
    <xf numFmtId="0" fontId="0" fillId="0" borderId="80" xfId="0" applyFill="1" applyBorder="1" applyAlignment="1">
      <alignment horizontal="center"/>
    </xf>
    <xf numFmtId="0" fontId="0" fillId="0" borderId="81" xfId="0" applyFill="1" applyBorder="1" applyAlignment="1">
      <alignment horizontal="center"/>
    </xf>
    <xf numFmtId="0" fontId="0" fillId="0" borderId="82" xfId="0" applyFill="1" applyBorder="1" applyAlignment="1">
      <alignment horizontal="center"/>
    </xf>
    <xf numFmtId="0" fontId="0" fillId="0" borderId="83" xfId="0" applyFill="1" applyBorder="1" applyAlignment="1">
      <alignment horizontal="center"/>
    </xf>
    <xf numFmtId="0" fontId="0" fillId="0" borderId="84" xfId="0" applyFill="1" applyBorder="1" applyAlignment="1">
      <alignment horizontal="center"/>
    </xf>
    <xf numFmtId="0" fontId="0" fillId="0" borderId="85" xfId="0" applyFill="1" applyBorder="1" applyAlignment="1">
      <alignment horizontal="center"/>
    </xf>
    <xf numFmtId="0" fontId="0" fillId="0" borderId="86" xfId="0" applyFill="1" applyBorder="1" applyAlignment="1">
      <alignment horizontal="center"/>
    </xf>
    <xf numFmtId="0" fontId="0" fillId="0" borderId="87" xfId="0" applyFill="1" applyBorder="1" applyAlignment="1">
      <alignment horizontal="center"/>
    </xf>
    <xf numFmtId="0" fontId="0" fillId="0" borderId="88" xfId="0" applyFill="1" applyBorder="1" applyAlignment="1">
      <alignment horizontal="center"/>
    </xf>
    <xf numFmtId="0" fontId="0" fillId="0" borderId="89" xfId="0" applyFill="1" applyBorder="1"/>
    <xf numFmtId="49" fontId="0" fillId="0" borderId="89" xfId="0" applyNumberFormat="1" applyFill="1" applyBorder="1" applyAlignment="1">
      <alignment horizontal="center"/>
    </xf>
    <xf numFmtId="0" fontId="0" fillId="0" borderId="90" xfId="0" applyFill="1" applyBorder="1"/>
    <xf numFmtId="0" fontId="0" fillId="0" borderId="91" xfId="0" applyFill="1" applyBorder="1" applyAlignment="1">
      <alignment horizontal="center"/>
    </xf>
    <xf numFmtId="0" fontId="0" fillId="0" borderId="89" xfId="0" applyFill="1" applyBorder="1" applyAlignment="1">
      <alignment horizontal="center"/>
    </xf>
    <xf numFmtId="0" fontId="0" fillId="0" borderId="90" xfId="0" applyFill="1" applyBorder="1" applyAlignment="1">
      <alignment horizontal="center"/>
    </xf>
    <xf numFmtId="0" fontId="0" fillId="0" borderId="92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0" fillId="0" borderId="94" xfId="0" applyFill="1" applyBorder="1" applyAlignment="1">
      <alignment horizontal="center"/>
    </xf>
    <xf numFmtId="0" fontId="0" fillId="0" borderId="95" xfId="0" applyFill="1" applyBorder="1" applyAlignment="1">
      <alignment horizontal="center"/>
    </xf>
    <xf numFmtId="0" fontId="0" fillId="0" borderId="96" xfId="0" applyFill="1" applyBorder="1" applyAlignment="1">
      <alignment horizontal="center"/>
    </xf>
    <xf numFmtId="0" fontId="0" fillId="0" borderId="97" xfId="0" applyFill="1" applyBorder="1" applyAlignment="1">
      <alignment horizontal="center"/>
    </xf>
    <xf numFmtId="2" fontId="8" fillId="0" borderId="98" xfId="0" applyNumberFormat="1" applyFont="1" applyBorder="1" applyAlignment="1">
      <alignment horizontal="center"/>
    </xf>
    <xf numFmtId="2" fontId="8" fillId="0" borderId="99" xfId="0" applyNumberFormat="1" applyFont="1" applyBorder="1" applyAlignment="1">
      <alignment horizontal="center"/>
    </xf>
    <xf numFmtId="49" fontId="0" fillId="4" borderId="57" xfId="0" applyNumberFormat="1" applyFill="1" applyBorder="1" applyAlignment="1">
      <alignment horizontal="center"/>
    </xf>
    <xf numFmtId="0" fontId="0" fillId="4" borderId="100" xfId="0" applyFill="1" applyBorder="1"/>
    <xf numFmtId="0" fontId="0" fillId="4" borderId="78" xfId="0" applyFill="1" applyBorder="1"/>
    <xf numFmtId="49" fontId="0" fillId="4" borderId="78" xfId="0" applyNumberFormat="1" applyFill="1" applyBorder="1" applyAlignment="1">
      <alignment horizontal="center"/>
    </xf>
    <xf numFmtId="0" fontId="0" fillId="4" borderId="79" xfId="0" applyFill="1" applyBorder="1"/>
    <xf numFmtId="0" fontId="0" fillId="4" borderId="53" xfId="0" applyFill="1" applyBorder="1"/>
    <xf numFmtId="49" fontId="0" fillId="4" borderId="53" xfId="0" applyNumberFormat="1" applyFill="1" applyBorder="1" applyAlignment="1">
      <alignment horizontal="center"/>
    </xf>
    <xf numFmtId="0" fontId="0" fillId="4" borderId="95" xfId="0" applyFill="1" applyBorder="1"/>
    <xf numFmtId="49" fontId="0" fillId="4" borderId="82" xfId="0" applyNumberFormat="1" applyFill="1" applyBorder="1" applyAlignment="1">
      <alignment horizontal="center"/>
    </xf>
    <xf numFmtId="0" fontId="0" fillId="4" borderId="65" xfId="0" applyFill="1" applyBorder="1"/>
    <xf numFmtId="49" fontId="0" fillId="4" borderId="65" xfId="0" applyNumberFormat="1" applyFill="1" applyBorder="1" applyAlignment="1">
      <alignment horizontal="center"/>
    </xf>
    <xf numFmtId="0" fontId="0" fillId="4" borderId="94" xfId="0" applyFill="1" applyBorder="1"/>
    <xf numFmtId="0" fontId="31" fillId="4" borderId="61" xfId="0" applyFont="1" applyFill="1" applyBorder="1"/>
    <xf numFmtId="49" fontId="0" fillId="4" borderId="61" xfId="0" applyNumberFormat="1" applyFill="1" applyBorder="1" applyAlignment="1">
      <alignment horizontal="center"/>
    </xf>
    <xf numFmtId="0" fontId="0" fillId="4" borderId="101" xfId="0" applyFill="1" applyBorder="1"/>
    <xf numFmtId="0" fontId="31" fillId="4" borderId="49" xfId="0" applyFont="1" applyFill="1" applyBorder="1"/>
    <xf numFmtId="49" fontId="0" fillId="4" borderId="49" xfId="0" applyNumberFormat="1" applyFill="1" applyBorder="1" applyAlignment="1">
      <alignment horizontal="center"/>
    </xf>
    <xf numFmtId="0" fontId="0" fillId="2" borderId="102" xfId="0" applyFill="1" applyBorder="1" applyAlignment="1">
      <alignment horizontal="center"/>
    </xf>
    <xf numFmtId="0" fontId="0" fillId="2" borderId="103" xfId="0" applyFill="1" applyBorder="1" applyAlignment="1">
      <alignment horizontal="center"/>
    </xf>
    <xf numFmtId="0" fontId="0" fillId="2" borderId="104" xfId="0" applyFill="1" applyBorder="1" applyAlignment="1">
      <alignment horizontal="center"/>
    </xf>
    <xf numFmtId="0" fontId="0" fillId="2" borderId="105" xfId="0" applyFill="1" applyBorder="1" applyAlignment="1">
      <alignment horizontal="center"/>
    </xf>
    <xf numFmtId="166" fontId="0" fillId="2" borderId="106" xfId="0" applyNumberFormat="1" applyFill="1" applyBorder="1" applyAlignment="1">
      <alignment horizontal="center"/>
    </xf>
    <xf numFmtId="0" fontId="0" fillId="0" borderId="107" xfId="0" applyBorder="1" applyAlignment="1">
      <alignment horizontal="center"/>
    </xf>
    <xf numFmtId="166" fontId="0" fillId="2" borderId="108" xfId="0" applyNumberFormat="1" applyFill="1" applyBorder="1" applyAlignment="1">
      <alignment horizontal="center"/>
    </xf>
    <xf numFmtId="0" fontId="31" fillId="4" borderId="70" xfId="0" applyFont="1" applyFill="1" applyBorder="1"/>
    <xf numFmtId="49" fontId="0" fillId="4" borderId="70" xfId="0" applyNumberFormat="1" applyFill="1" applyBorder="1" applyAlignment="1">
      <alignment horizontal="center"/>
    </xf>
    <xf numFmtId="0" fontId="31" fillId="4" borderId="65" xfId="0" applyFont="1" applyFill="1" applyBorder="1"/>
    <xf numFmtId="0" fontId="31" fillId="4" borderId="53" xfId="0" applyFont="1" applyFill="1" applyBorder="1"/>
    <xf numFmtId="0" fontId="0" fillId="0" borderId="109" xfId="0" applyFill="1" applyBorder="1" applyAlignment="1">
      <alignment horizontal="center"/>
    </xf>
    <xf numFmtId="0" fontId="0" fillId="0" borderId="110" xfId="0" applyFill="1" applyBorder="1"/>
    <xf numFmtId="0" fontId="0" fillId="0" borderId="111" xfId="0" applyFill="1" applyBorder="1" applyAlignment="1">
      <alignment horizontal="center"/>
    </xf>
    <xf numFmtId="0" fontId="31" fillId="4" borderId="57" xfId="0" applyFont="1" applyFill="1" applyBorder="1"/>
    <xf numFmtId="0" fontId="0" fillId="0" borderId="112" xfId="0" applyFill="1" applyBorder="1" applyAlignment="1">
      <alignment horizontal="center"/>
    </xf>
    <xf numFmtId="2" fontId="8" fillId="0" borderId="113" xfId="0" applyNumberFormat="1" applyFont="1" applyBorder="1" applyAlignment="1">
      <alignment horizontal="center" vertical="center"/>
    </xf>
    <xf numFmtId="2" fontId="8" fillId="0" borderId="114" xfId="0" applyNumberFormat="1" applyFont="1" applyBorder="1" applyAlignment="1">
      <alignment horizontal="center"/>
    </xf>
    <xf numFmtId="2" fontId="8" fillId="0" borderId="115" xfId="0" applyNumberFormat="1" applyFont="1" applyBorder="1" applyAlignment="1">
      <alignment horizontal="center"/>
    </xf>
    <xf numFmtId="2" fontId="8" fillId="0" borderId="116" xfId="0" applyNumberFormat="1" applyFont="1" applyBorder="1" applyAlignment="1">
      <alignment horizontal="center"/>
    </xf>
    <xf numFmtId="2" fontId="8" fillId="0" borderId="117" xfId="0" applyNumberFormat="1" applyFont="1" applyBorder="1" applyAlignment="1">
      <alignment horizontal="center" vertical="center"/>
    </xf>
    <xf numFmtId="2" fontId="8" fillId="0" borderId="118" xfId="0" applyNumberFormat="1" applyFont="1" applyBorder="1" applyAlignment="1">
      <alignment horizontal="center" vertical="center"/>
    </xf>
    <xf numFmtId="0" fontId="22" fillId="0" borderId="36" xfId="0" applyNumberFormat="1" applyFont="1" applyBorder="1" applyAlignment="1"/>
    <xf numFmtId="0" fontId="23" fillId="0" borderId="36" xfId="0" applyNumberFormat="1" applyFont="1" applyBorder="1" applyAlignment="1">
      <alignment horizontal="right"/>
    </xf>
    <xf numFmtId="3" fontId="23" fillId="0" borderId="36" xfId="0" applyNumberFormat="1" applyFont="1" applyBorder="1"/>
    <xf numFmtId="4" fontId="32" fillId="0" borderId="0" xfId="0" applyNumberFormat="1" applyFont="1" applyFill="1" applyBorder="1"/>
    <xf numFmtId="4" fontId="33" fillId="0" borderId="0" xfId="0" applyNumberFormat="1" applyFont="1" applyFill="1"/>
    <xf numFmtId="0" fontId="33" fillId="0" borderId="0" xfId="0" applyFont="1" applyFill="1"/>
    <xf numFmtId="0" fontId="4" fillId="0" borderId="0" xfId="0" applyFont="1" applyFill="1" applyAlignment="1">
      <alignment horizontal="center"/>
    </xf>
    <xf numFmtId="0" fontId="5" fillId="5" borderId="119" xfId="0" applyFont="1" applyFill="1" applyBorder="1" applyAlignment="1">
      <alignment horizontal="center" wrapText="1"/>
    </xf>
    <xf numFmtId="3" fontId="17" fillId="5" borderId="113" xfId="0" applyNumberFormat="1" applyFont="1" applyFill="1" applyBorder="1" applyAlignment="1">
      <alignment horizontal="right" vertical="center"/>
    </xf>
    <xf numFmtId="3" fontId="24" fillId="5" borderId="120" xfId="0" applyNumberFormat="1" applyFont="1" applyFill="1" applyBorder="1" applyAlignment="1">
      <alignment horizontal="right"/>
    </xf>
    <xf numFmtId="0" fontId="11" fillId="0" borderId="98" xfId="0" applyFont="1" applyBorder="1"/>
    <xf numFmtId="0" fontId="11" fillId="0" borderId="99" xfId="0" applyFont="1" applyBorder="1"/>
    <xf numFmtId="0" fontId="11" fillId="0" borderId="99" xfId="0" applyFont="1" applyFill="1" applyBorder="1"/>
    <xf numFmtId="0" fontId="11" fillId="4" borderId="99" xfId="0" applyFont="1" applyFill="1" applyBorder="1"/>
    <xf numFmtId="0" fontId="14" fillId="4" borderId="99" xfId="0" applyFont="1" applyFill="1" applyBorder="1"/>
    <xf numFmtId="0" fontId="14" fillId="0" borderId="99" xfId="0" applyFont="1" applyBorder="1"/>
    <xf numFmtId="0" fontId="14" fillId="4" borderId="121" xfId="0" applyFont="1" applyFill="1" applyBorder="1"/>
    <xf numFmtId="0" fontId="17" fillId="0" borderId="122" xfId="0" applyFont="1" applyBorder="1" applyAlignment="1">
      <alignment horizontal="center" wrapText="1"/>
    </xf>
    <xf numFmtId="0" fontId="5" fillId="0" borderId="123" xfId="0" applyFont="1" applyBorder="1" applyAlignment="1">
      <alignment horizontal="center" wrapText="1"/>
    </xf>
    <xf numFmtId="0" fontId="5" fillId="0" borderId="124" xfId="0" applyFont="1" applyBorder="1" applyAlignment="1">
      <alignment horizontal="center" wrapText="1"/>
    </xf>
    <xf numFmtId="0" fontId="14" fillId="0" borderId="99" xfId="0" applyFont="1" applyFill="1" applyBorder="1"/>
    <xf numFmtId="0" fontId="14" fillId="0" borderId="139" xfId="0" applyFont="1" applyFill="1" applyBorder="1"/>
    <xf numFmtId="2" fontId="8" fillId="0" borderId="140" xfId="0" applyNumberFormat="1" applyFont="1" applyBorder="1" applyAlignment="1">
      <alignment horizontal="center"/>
    </xf>
    <xf numFmtId="2" fontId="8" fillId="0" borderId="141" xfId="0" applyNumberFormat="1" applyFont="1" applyBorder="1" applyAlignment="1">
      <alignment horizontal="center"/>
    </xf>
    <xf numFmtId="2" fontId="8" fillId="0" borderId="139" xfId="0" applyNumberFormat="1" applyFont="1" applyBorder="1" applyAlignment="1">
      <alignment horizontal="center"/>
    </xf>
    <xf numFmtId="3" fontId="24" fillId="5" borderId="142" xfId="0" applyNumberFormat="1" applyFont="1" applyFill="1" applyBorder="1" applyAlignment="1">
      <alignment horizontal="right"/>
    </xf>
    <xf numFmtId="3" fontId="34" fillId="0" borderId="0" xfId="0" applyNumberFormat="1" applyFont="1" applyBorder="1"/>
    <xf numFmtId="0" fontId="17" fillId="0" borderId="0" xfId="0" applyNumberFormat="1" applyFont="1" applyAlignment="1"/>
    <xf numFmtId="3" fontId="8" fillId="0" borderId="98" xfId="0" applyNumberFormat="1" applyFont="1" applyBorder="1" applyAlignment="1">
      <alignment horizontal="center"/>
    </xf>
    <xf numFmtId="3" fontId="8" fillId="0" borderId="99" xfId="0" applyNumberFormat="1" applyFont="1" applyBorder="1" applyAlignment="1">
      <alignment horizontal="center"/>
    </xf>
    <xf numFmtId="3" fontId="8" fillId="0" borderId="139" xfId="0" applyNumberFormat="1" applyFont="1" applyBorder="1" applyAlignment="1">
      <alignment horizontal="center"/>
    </xf>
    <xf numFmtId="3" fontId="8" fillId="0" borderId="113" xfId="0" applyNumberFormat="1" applyFont="1" applyBorder="1" applyAlignment="1">
      <alignment horizontal="center" vertical="center"/>
    </xf>
    <xf numFmtId="3" fontId="8" fillId="0" borderId="142" xfId="0" applyNumberFormat="1" applyFont="1" applyBorder="1" applyAlignment="1">
      <alignment horizontal="center"/>
    </xf>
    <xf numFmtId="0" fontId="0" fillId="0" borderId="136" xfId="0" applyBorder="1" applyAlignment="1">
      <alignment horizontal="center" vertical="center"/>
    </xf>
    <xf numFmtId="0" fontId="0" fillId="0" borderId="137" xfId="0" applyBorder="1" applyAlignment="1">
      <alignment vertical="center"/>
    </xf>
    <xf numFmtId="49" fontId="0" fillId="0" borderId="137" xfId="0" applyNumberForma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132" xfId="0" applyBorder="1" applyAlignment="1">
      <alignment horizontal="center" vertical="center" wrapText="1"/>
    </xf>
    <xf numFmtId="0" fontId="0" fillId="0" borderId="133" xfId="0" applyBorder="1" applyAlignment="1">
      <alignment horizontal="center" vertical="center" wrapText="1"/>
    </xf>
    <xf numFmtId="0" fontId="0" fillId="2" borderId="134" xfId="0" applyFill="1" applyBorder="1" applyAlignment="1">
      <alignment horizontal="center" vertical="center" wrapText="1"/>
    </xf>
    <xf numFmtId="0" fontId="0" fillId="2" borderId="135" xfId="0" applyFill="1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2" borderId="132" xfId="0" applyFill="1" applyBorder="1" applyAlignment="1">
      <alignment horizontal="center" vertical="center" wrapText="1"/>
    </xf>
    <xf numFmtId="0" fontId="0" fillId="2" borderId="133" xfId="0" applyFill="1" applyBorder="1" applyAlignment="1">
      <alignment horizontal="center" vertical="center" wrapText="1"/>
    </xf>
    <xf numFmtId="0" fontId="0" fillId="0" borderId="127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2" borderId="125" xfId="0" applyFill="1" applyBorder="1" applyAlignment="1">
      <alignment horizontal="center" vertical="center" wrapText="1"/>
    </xf>
    <xf numFmtId="0" fontId="0" fillId="2" borderId="126" xfId="0" applyFill="1" applyBorder="1" applyAlignment="1">
      <alignment horizontal="center" vertical="center" wrapText="1"/>
    </xf>
    <xf numFmtId="166" fontId="0" fillId="2" borderId="130" xfId="0" applyNumberFormat="1" applyFill="1" applyBorder="1" applyAlignment="1">
      <alignment horizontal="center" vertical="center"/>
    </xf>
  </cellXfs>
  <cellStyles count="19">
    <cellStyle name="Heading" xfId="1" xr:uid="{84E94917-A290-496D-B791-0885549E1A76}"/>
    <cellStyle name="Heading1" xfId="2" xr:uid="{F2DF4839-7F54-4D6C-88FE-E947925E33BE}"/>
    <cellStyle name="Normální" xfId="0" builtinId="0"/>
    <cellStyle name="Normální 2" xfId="3" xr:uid="{7BD2F38E-D1EF-4961-B0FF-8D0E5D1DA19C}"/>
    <cellStyle name="normální 2 2" xfId="4" xr:uid="{99F7D3CA-EC9A-4BD1-99A3-B62ACC948066}"/>
    <cellStyle name="Normální 2 3" xfId="5" xr:uid="{F4CADC1C-C61E-4317-ACCE-5501C7A1D48A}"/>
    <cellStyle name="Normální 2 4" xfId="6" xr:uid="{18FD947A-0D81-4205-91DD-F603255B6547}"/>
    <cellStyle name="Normální 2 5" xfId="7" xr:uid="{E2E76E7D-5097-453C-A795-AF1C48E5D7F2}"/>
    <cellStyle name="Normální 2 6" xfId="8" xr:uid="{0B4E9361-4E1E-4D39-BEC7-1E1B92749961}"/>
    <cellStyle name="normální 3" xfId="9" xr:uid="{98E29B48-C30F-4430-A4BA-1A6877BE2290}"/>
    <cellStyle name="normální 4" xfId="10" xr:uid="{2BFEF868-EDD2-487B-A886-489E646F2794}"/>
    <cellStyle name="normální 5" xfId="11" xr:uid="{3A39B3A1-DE22-4325-84A1-6212246CFA49}"/>
    <cellStyle name="normální 5 2" xfId="12" xr:uid="{15FECC45-BC37-42DE-A159-CE80315F3040}"/>
    <cellStyle name="Normální 6" xfId="13" xr:uid="{2BABCF1C-6853-4DE7-B100-C829185908D8}"/>
    <cellStyle name="Normální 7" xfId="14" xr:uid="{909BF48B-E2BA-461E-95DD-13E9C68DC8BE}"/>
    <cellStyle name="Normální 8" xfId="15" xr:uid="{50E5EF36-1731-4F7F-B998-E68453499EC6}"/>
    <cellStyle name="Normální 9" xfId="16" xr:uid="{42D299F4-B70B-4687-92F1-1D3F262CDDD4}"/>
    <cellStyle name="Result" xfId="17" xr:uid="{DA79F1A0-3807-43A8-B005-381AEBB724F6}"/>
    <cellStyle name="Result2" xfId="18" xr:uid="{D303A5D6-33E0-4BA6-B184-734CA08495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CC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C578-30EA-4897-99D5-FBC6CCAB7862}">
  <sheetPr>
    <pageSetUpPr fitToPage="1"/>
  </sheetPr>
  <dimension ref="A1:Q32"/>
  <sheetViews>
    <sheetView tabSelected="1" zoomScale="83" zoomScaleNormal="83" workbookViewId="0">
      <selection activeCell="A2" sqref="A2"/>
    </sheetView>
  </sheetViews>
  <sheetFormatPr defaultRowHeight="11.25" x14ac:dyDescent="0.2"/>
  <cols>
    <col min="1" max="1" width="51.1640625" customWidth="1"/>
    <col min="2" max="4" width="18.6640625" customWidth="1"/>
    <col min="5" max="7" width="17.5" customWidth="1"/>
    <col min="8" max="8" width="19.33203125" customWidth="1"/>
    <col min="9" max="9" width="18.83203125" customWidth="1"/>
    <col min="10" max="10" width="14.1640625" customWidth="1"/>
    <col min="11" max="11" width="18.33203125" customWidth="1"/>
  </cols>
  <sheetData>
    <row r="1" spans="1:17" ht="23.25" x14ac:dyDescent="0.35">
      <c r="A1" s="6" t="s">
        <v>110</v>
      </c>
      <c r="B1" s="1"/>
      <c r="C1" s="1"/>
    </row>
    <row r="3" spans="1:17" ht="26.45" customHeight="1" x14ac:dyDescent="0.25">
      <c r="C3" s="200" t="s">
        <v>0</v>
      </c>
      <c r="D3" s="201"/>
      <c r="E3" s="201"/>
      <c r="F3" s="201"/>
      <c r="G3" s="201"/>
      <c r="H3" s="202">
        <v>293556</v>
      </c>
      <c r="L3" s="3"/>
      <c r="M3" s="3"/>
      <c r="N3" s="3"/>
      <c r="O3" s="3"/>
      <c r="P3" s="3"/>
      <c r="Q3" s="3"/>
    </row>
    <row r="4" spans="1:17" ht="15.75" x14ac:dyDescent="0.25">
      <c r="C4" s="80"/>
      <c r="D4" s="81"/>
      <c r="E4" s="81"/>
      <c r="F4" s="81"/>
      <c r="G4" s="81"/>
      <c r="H4" s="203"/>
      <c r="L4" s="3"/>
      <c r="M4" s="3"/>
      <c r="N4" s="3"/>
      <c r="O4" s="3"/>
      <c r="P4" s="3"/>
      <c r="Q4" s="3"/>
    </row>
    <row r="5" spans="1:17" ht="15.75" x14ac:dyDescent="0.25">
      <c r="C5" s="80" t="s">
        <v>50</v>
      </c>
      <c r="D5" s="81"/>
      <c r="E5" s="81"/>
      <c r="F5" s="81"/>
      <c r="G5" s="81"/>
      <c r="H5" s="203">
        <f>H3-H4</f>
        <v>293556</v>
      </c>
      <c r="L5" s="3"/>
      <c r="M5" s="3"/>
      <c r="N5" s="3"/>
      <c r="O5" s="3"/>
      <c r="P5" s="3"/>
      <c r="Q5" s="3"/>
    </row>
    <row r="6" spans="1:17" ht="15" x14ac:dyDescent="0.2">
      <c r="C6" s="82" t="s">
        <v>2</v>
      </c>
      <c r="D6" s="83"/>
      <c r="E6" s="83"/>
      <c r="F6" s="83"/>
      <c r="G6" s="83"/>
      <c r="H6" s="204">
        <f>'PP,RP,DPP'!X37+'PP,RP,DPP'!E58</f>
        <v>95</v>
      </c>
      <c r="L6" s="3"/>
      <c r="M6" s="3"/>
      <c r="N6" s="3"/>
      <c r="O6" s="3"/>
      <c r="P6" s="3"/>
      <c r="Q6" s="3"/>
    </row>
    <row r="7" spans="1:17" ht="15.75" x14ac:dyDescent="0.25">
      <c r="C7" s="227" t="s">
        <v>107</v>
      </c>
      <c r="D7" s="83"/>
      <c r="E7" s="83"/>
      <c r="F7" s="83"/>
      <c r="G7" s="83"/>
      <c r="H7" s="226">
        <v>78000</v>
      </c>
      <c r="L7" s="3"/>
      <c r="M7" s="3"/>
      <c r="N7" s="3"/>
      <c r="O7" s="3"/>
      <c r="P7" s="3"/>
      <c r="Q7" s="3"/>
    </row>
    <row r="8" spans="1:17" ht="15" x14ac:dyDescent="0.2">
      <c r="C8" s="82" t="s">
        <v>106</v>
      </c>
      <c r="D8" s="83"/>
      <c r="E8" s="83"/>
      <c r="F8" s="83"/>
      <c r="G8" s="83"/>
      <c r="H8" s="204">
        <f>H7/E29</f>
        <v>279.56989247311827</v>
      </c>
      <c r="L8" s="3"/>
      <c r="M8" s="3"/>
      <c r="N8" s="3"/>
      <c r="O8" s="3"/>
      <c r="P8" s="3"/>
      <c r="Q8" s="3"/>
    </row>
    <row r="9" spans="1:17" ht="15" x14ac:dyDescent="0.2">
      <c r="C9" s="82" t="s">
        <v>3</v>
      </c>
      <c r="D9" s="82"/>
      <c r="E9" s="82"/>
      <c r="F9" s="82"/>
      <c r="G9" s="82"/>
      <c r="H9" s="205">
        <f>H5/H6</f>
        <v>3090.0631578947368</v>
      </c>
      <c r="L9" s="3"/>
      <c r="M9" s="3"/>
      <c r="N9" s="3"/>
      <c r="O9" s="3"/>
      <c r="P9" s="3"/>
      <c r="Q9" s="3"/>
    </row>
    <row r="10" spans="1:17" ht="14.25" x14ac:dyDescent="0.2">
      <c r="A10" s="4"/>
      <c r="B10" s="2"/>
      <c r="C10" s="4"/>
      <c r="D10" s="2"/>
      <c r="E10" s="2"/>
      <c r="F10" s="2"/>
      <c r="G10" s="2"/>
      <c r="H10" s="2"/>
      <c r="I10" s="2"/>
      <c r="J10" s="2"/>
      <c r="K10" s="206"/>
      <c r="L10" s="3"/>
      <c r="M10" s="3"/>
      <c r="N10" s="3"/>
      <c r="O10" s="3"/>
      <c r="P10" s="3"/>
      <c r="Q10" s="3"/>
    </row>
    <row r="11" spans="1:17" s="84" customFormat="1" ht="30.75" thickBot="1" x14ac:dyDescent="0.3">
      <c r="A11" s="217" t="s">
        <v>4</v>
      </c>
      <c r="B11" s="218" t="s">
        <v>5</v>
      </c>
      <c r="C11" s="219" t="s">
        <v>6</v>
      </c>
      <c r="D11" s="86" t="s">
        <v>7</v>
      </c>
      <c r="E11" s="86" t="s">
        <v>105</v>
      </c>
      <c r="F11" s="86" t="s">
        <v>109</v>
      </c>
      <c r="G11" s="86" t="s">
        <v>108</v>
      </c>
      <c r="H11" s="207" t="s">
        <v>103</v>
      </c>
      <c r="J11" s="85"/>
      <c r="K11" s="85"/>
      <c r="L11" s="85"/>
      <c r="M11" s="85"/>
      <c r="N11" s="85"/>
    </row>
    <row r="12" spans="1:17" ht="19.5" customHeight="1" x14ac:dyDescent="0.25">
      <c r="A12" s="210" t="s">
        <v>8</v>
      </c>
      <c r="B12" s="195">
        <f>'PP,RP,DPP'!X9+'PP,RP,DPP'!X24</f>
        <v>9</v>
      </c>
      <c r="C12" s="195">
        <f>'PP,RP,DPP'!E54</f>
        <v>1</v>
      </c>
      <c r="D12" s="159">
        <f t="shared" ref="D12:D27" si="0">SUM(B12:C12)</f>
        <v>10</v>
      </c>
      <c r="E12" s="228">
        <v>21</v>
      </c>
      <c r="F12" s="228">
        <f>$H$9*D12</f>
        <v>30900.631578947367</v>
      </c>
      <c r="G12" s="228">
        <f t="shared" ref="G12:G28" si="1">E12*$H$8</f>
        <v>5870.9677419354839</v>
      </c>
      <c r="H12" s="209">
        <f t="shared" ref="H12:H28" si="2">F12+G12</f>
        <v>36771.599320882851</v>
      </c>
      <c r="J12" s="3"/>
      <c r="K12" s="3"/>
      <c r="L12" s="3"/>
      <c r="M12" s="3"/>
      <c r="Q12" s="3"/>
    </row>
    <row r="13" spans="1:17" ht="19.5" customHeight="1" x14ac:dyDescent="0.25">
      <c r="A13" s="211" t="s">
        <v>9</v>
      </c>
      <c r="B13" s="196">
        <f>'PP,RP,DPP'!X6+'PP,RP,DPP'!X11+'PP,RP,DPP'!X25+'PP,RP,DPP'!X27+'PP,RP,DPP'!X34</f>
        <v>20.5</v>
      </c>
      <c r="C13" s="196">
        <f>'PP,RP,DPP'!E40+'PP,RP,DPP'!E49+'PP,RP,DPP'!E52+'PP,RP,DPP'!E53</f>
        <v>5.5</v>
      </c>
      <c r="D13" s="160">
        <f t="shared" si="0"/>
        <v>26</v>
      </c>
      <c r="E13" s="229">
        <v>24</v>
      </c>
      <c r="F13" s="228">
        <f t="shared" ref="F13:F28" si="3">$H$9*D13</f>
        <v>80341.642105263163</v>
      </c>
      <c r="G13" s="228">
        <f t="shared" si="1"/>
        <v>6709.677419354839</v>
      </c>
      <c r="H13" s="209">
        <f t="shared" si="2"/>
        <v>87051.319524617997</v>
      </c>
      <c r="J13" s="3"/>
      <c r="K13" s="3"/>
      <c r="L13" s="3"/>
      <c r="M13" s="3"/>
      <c r="Q13" s="3"/>
    </row>
    <row r="14" spans="1:17" ht="19.5" customHeight="1" x14ac:dyDescent="0.25">
      <c r="A14" s="211" t="s">
        <v>10</v>
      </c>
      <c r="B14" s="196">
        <f>'PP,RP,DPP'!X5+'PP,RP,DPP'!X15+'PP,RP,DPP'!X22</f>
        <v>12</v>
      </c>
      <c r="C14" s="196">
        <f>'PP,RP,DPP'!E41+'PP,RP,DPP'!E50+'PP,RP,DPP'!E55</f>
        <v>4.5</v>
      </c>
      <c r="D14" s="160">
        <f t="shared" si="0"/>
        <v>16.5</v>
      </c>
      <c r="E14" s="229">
        <v>28</v>
      </c>
      <c r="F14" s="228">
        <f t="shared" si="3"/>
        <v>50986.042105263157</v>
      </c>
      <c r="G14" s="228">
        <f t="shared" si="1"/>
        <v>7827.9569892473119</v>
      </c>
      <c r="H14" s="209">
        <f t="shared" si="2"/>
        <v>58813.999094510466</v>
      </c>
      <c r="J14" s="3"/>
      <c r="K14" s="3"/>
      <c r="L14" s="3"/>
      <c r="M14" s="3"/>
      <c r="Q14" s="3"/>
    </row>
    <row r="15" spans="1:17" ht="19.5" customHeight="1" x14ac:dyDescent="0.25">
      <c r="A15" s="211" t="s">
        <v>11</v>
      </c>
      <c r="B15" s="196">
        <f>'PP,RP,DPP'!X12</f>
        <v>1.5</v>
      </c>
      <c r="C15" s="196"/>
      <c r="D15" s="160">
        <f t="shared" si="0"/>
        <v>1.5</v>
      </c>
      <c r="E15" s="229">
        <v>11</v>
      </c>
      <c r="F15" s="228">
        <f t="shared" si="3"/>
        <v>4635.0947368421057</v>
      </c>
      <c r="G15" s="228">
        <f t="shared" si="1"/>
        <v>3075.2688172043008</v>
      </c>
      <c r="H15" s="209">
        <f t="shared" si="2"/>
        <v>7710.3635540464065</v>
      </c>
      <c r="J15" s="3"/>
      <c r="K15" s="3"/>
      <c r="L15" s="3"/>
      <c r="M15" s="3"/>
      <c r="Q15" s="3"/>
    </row>
    <row r="16" spans="1:17" ht="19.5" customHeight="1" x14ac:dyDescent="0.25">
      <c r="A16" s="211" t="s">
        <v>12</v>
      </c>
      <c r="B16" s="196">
        <f>'PP,RP,DPP'!X28</f>
        <v>2.5</v>
      </c>
      <c r="C16" s="196">
        <f>'PP,RP,DPP'!E44+'PP,RP,DPP'!E56+'PP,RP,DPP'!E57+'PP,RP,DPP'!E46</f>
        <v>5.5</v>
      </c>
      <c r="D16" s="160">
        <f t="shared" si="0"/>
        <v>8</v>
      </c>
      <c r="E16" s="229">
        <v>34</v>
      </c>
      <c r="F16" s="228">
        <f t="shared" si="3"/>
        <v>24720.505263157895</v>
      </c>
      <c r="G16" s="228">
        <f t="shared" si="1"/>
        <v>9505.3763440860221</v>
      </c>
      <c r="H16" s="209">
        <f t="shared" si="2"/>
        <v>34225.881607243915</v>
      </c>
      <c r="J16" s="3"/>
      <c r="K16" s="3"/>
      <c r="L16" s="3"/>
      <c r="M16" s="3"/>
      <c r="Q16" s="3"/>
    </row>
    <row r="17" spans="1:17" ht="19.5" customHeight="1" x14ac:dyDescent="0.25">
      <c r="A17" s="212" t="s">
        <v>13</v>
      </c>
      <c r="B17" s="196">
        <f>'PP,RP,DPP'!X23</f>
        <v>3</v>
      </c>
      <c r="C17" s="196"/>
      <c r="D17" s="160">
        <f t="shared" si="0"/>
        <v>3</v>
      </c>
      <c r="E17" s="229">
        <v>20</v>
      </c>
      <c r="F17" s="228">
        <f t="shared" si="3"/>
        <v>9270.1894736842114</v>
      </c>
      <c r="G17" s="228">
        <f t="shared" si="1"/>
        <v>5591.3978494623652</v>
      </c>
      <c r="H17" s="209">
        <f t="shared" si="2"/>
        <v>14861.587323146578</v>
      </c>
      <c r="J17" s="3"/>
      <c r="K17" s="3"/>
      <c r="L17" s="3"/>
      <c r="M17" s="3"/>
      <c r="Q17" s="3"/>
    </row>
    <row r="18" spans="1:17" ht="19.5" customHeight="1" x14ac:dyDescent="0.25">
      <c r="A18" s="211" t="s">
        <v>14</v>
      </c>
      <c r="B18" s="196">
        <f>'PP,RP,DPP'!X7+'PP,RP,DPP'!X14+'PP,RP,DPP'!X29</f>
        <v>8</v>
      </c>
      <c r="C18" s="196">
        <f>'PP,RP,DPP'!E42+'PP,RP,DPP'!E51</f>
        <v>3.5</v>
      </c>
      <c r="D18" s="160">
        <f t="shared" si="0"/>
        <v>11.5</v>
      </c>
      <c r="E18" s="229">
        <v>30</v>
      </c>
      <c r="F18" s="228">
        <f t="shared" si="3"/>
        <v>35535.72631578947</v>
      </c>
      <c r="G18" s="228">
        <f t="shared" si="1"/>
        <v>8387.0967741935474</v>
      </c>
      <c r="H18" s="209">
        <f t="shared" si="2"/>
        <v>43922.823089983016</v>
      </c>
      <c r="J18" s="3"/>
      <c r="K18" s="3"/>
      <c r="L18" s="3"/>
      <c r="M18" s="3"/>
      <c r="Q18" s="3"/>
    </row>
    <row r="19" spans="1:17" ht="19.5" customHeight="1" x14ac:dyDescent="0.25">
      <c r="A19" s="213" t="s">
        <v>15</v>
      </c>
      <c r="B19" s="196"/>
      <c r="C19" s="196"/>
      <c r="D19" s="160">
        <f t="shared" si="0"/>
        <v>0</v>
      </c>
      <c r="E19" s="229">
        <v>12</v>
      </c>
      <c r="F19" s="228">
        <f t="shared" si="3"/>
        <v>0</v>
      </c>
      <c r="G19" s="228">
        <f t="shared" si="1"/>
        <v>3354.8387096774195</v>
      </c>
      <c r="H19" s="209">
        <f t="shared" si="2"/>
        <v>3354.8387096774195</v>
      </c>
      <c r="J19" s="3"/>
      <c r="K19" s="3"/>
      <c r="L19" s="3"/>
      <c r="M19" s="3"/>
      <c r="Q19" s="3"/>
    </row>
    <row r="20" spans="1:17" ht="19.5" customHeight="1" x14ac:dyDescent="0.25">
      <c r="A20" s="214" t="s">
        <v>16</v>
      </c>
      <c r="B20" s="196"/>
      <c r="C20" s="196"/>
      <c r="D20" s="160">
        <f t="shared" si="0"/>
        <v>0</v>
      </c>
      <c r="E20" s="229">
        <v>6</v>
      </c>
      <c r="F20" s="228">
        <f t="shared" si="3"/>
        <v>0</v>
      </c>
      <c r="G20" s="228">
        <f t="shared" si="1"/>
        <v>1677.4193548387098</v>
      </c>
      <c r="H20" s="209">
        <f t="shared" si="2"/>
        <v>1677.4193548387098</v>
      </c>
      <c r="J20" s="3"/>
      <c r="K20" s="3"/>
      <c r="L20" s="3"/>
      <c r="M20" s="3"/>
      <c r="Q20" s="3"/>
    </row>
    <row r="21" spans="1:17" ht="19.5" customHeight="1" x14ac:dyDescent="0.25">
      <c r="A21" s="215" t="s">
        <v>17</v>
      </c>
      <c r="B21" s="196">
        <f>'PP,RP,DPP'!X30</f>
        <v>2.5</v>
      </c>
      <c r="C21" s="196">
        <f>'PP,RP,DPP'!E45</f>
        <v>2</v>
      </c>
      <c r="D21" s="160">
        <f t="shared" si="0"/>
        <v>4.5</v>
      </c>
      <c r="E21" s="229">
        <v>22</v>
      </c>
      <c r="F21" s="228">
        <f t="shared" si="3"/>
        <v>13905.284210526315</v>
      </c>
      <c r="G21" s="228">
        <f t="shared" si="1"/>
        <v>6150.5376344086017</v>
      </c>
      <c r="H21" s="209">
        <f t="shared" si="2"/>
        <v>20055.821844934915</v>
      </c>
      <c r="J21" s="3"/>
      <c r="K21" s="3"/>
      <c r="L21" s="3"/>
      <c r="M21" s="3"/>
      <c r="Q21" s="3"/>
    </row>
    <row r="22" spans="1:17" ht="19.5" customHeight="1" x14ac:dyDescent="0.25">
      <c r="A22" s="214" t="s">
        <v>18</v>
      </c>
      <c r="B22" s="196"/>
      <c r="C22" s="196"/>
      <c r="D22" s="160">
        <f t="shared" si="0"/>
        <v>0</v>
      </c>
      <c r="E22" s="229">
        <v>13</v>
      </c>
      <c r="F22" s="228">
        <f t="shared" si="3"/>
        <v>0</v>
      </c>
      <c r="G22" s="228">
        <f t="shared" si="1"/>
        <v>3634.4086021505377</v>
      </c>
      <c r="H22" s="209">
        <f t="shared" si="2"/>
        <v>3634.4086021505377</v>
      </c>
      <c r="J22" s="3"/>
      <c r="K22" s="3"/>
      <c r="L22" s="3"/>
      <c r="M22" s="3"/>
      <c r="Q22" s="3"/>
    </row>
    <row r="23" spans="1:17" ht="19.5" customHeight="1" x14ac:dyDescent="0.25">
      <c r="A23" s="215" t="s">
        <v>19</v>
      </c>
      <c r="B23" s="196"/>
      <c r="C23" s="196">
        <f>'PP,RP,DPP'!E43</f>
        <v>2</v>
      </c>
      <c r="D23" s="160">
        <f t="shared" si="0"/>
        <v>2</v>
      </c>
      <c r="E23" s="229">
        <v>14</v>
      </c>
      <c r="F23" s="228">
        <f t="shared" si="3"/>
        <v>6180.1263157894737</v>
      </c>
      <c r="G23" s="228">
        <f t="shared" si="1"/>
        <v>3913.9784946236559</v>
      </c>
      <c r="H23" s="209">
        <f t="shared" si="2"/>
        <v>10094.10481041313</v>
      </c>
      <c r="J23" s="3"/>
      <c r="K23" s="3"/>
      <c r="L23" s="3"/>
      <c r="M23" s="3"/>
      <c r="Q23" s="3"/>
    </row>
    <row r="24" spans="1:17" ht="19.5" customHeight="1" x14ac:dyDescent="0.25">
      <c r="A24" s="214" t="s">
        <v>20</v>
      </c>
      <c r="B24" s="196"/>
      <c r="C24" s="196"/>
      <c r="D24" s="160">
        <f t="shared" si="0"/>
        <v>0</v>
      </c>
      <c r="E24" s="229"/>
      <c r="F24" s="228">
        <f t="shared" si="3"/>
        <v>0</v>
      </c>
      <c r="G24" s="228">
        <f t="shared" si="1"/>
        <v>0</v>
      </c>
      <c r="H24" s="209">
        <f t="shared" si="2"/>
        <v>0</v>
      </c>
      <c r="J24" s="3"/>
      <c r="K24" s="3"/>
      <c r="L24" s="3"/>
      <c r="M24" s="3"/>
      <c r="Q24" s="3"/>
    </row>
    <row r="25" spans="1:17" ht="19.5" customHeight="1" x14ac:dyDescent="0.25">
      <c r="A25" s="215" t="s">
        <v>51</v>
      </c>
      <c r="B25" s="196">
        <f>'PP,RP,DPP'!X10+'PP,RP,DPP'!X16+'PP,RP,DPP'!X31</f>
        <v>7.5</v>
      </c>
      <c r="C25" s="196"/>
      <c r="D25" s="160">
        <f t="shared" si="0"/>
        <v>7.5</v>
      </c>
      <c r="E25" s="229">
        <v>18</v>
      </c>
      <c r="F25" s="228">
        <f t="shared" si="3"/>
        <v>23175.473684210527</v>
      </c>
      <c r="G25" s="228">
        <f t="shared" si="1"/>
        <v>5032.2580645161288</v>
      </c>
      <c r="H25" s="209">
        <f t="shared" si="2"/>
        <v>28207.731748726655</v>
      </c>
      <c r="J25" s="3"/>
      <c r="K25" s="3"/>
      <c r="L25" s="3"/>
      <c r="M25" s="3"/>
      <c r="Q25" s="3"/>
    </row>
    <row r="26" spans="1:17" ht="19.5" customHeight="1" x14ac:dyDescent="0.25">
      <c r="A26" s="216" t="s">
        <v>55</v>
      </c>
      <c r="B26" s="197"/>
      <c r="C26" s="197"/>
      <c r="D26" s="160">
        <f t="shared" si="0"/>
        <v>0</v>
      </c>
      <c r="E26" s="229">
        <v>5</v>
      </c>
      <c r="F26" s="228">
        <f t="shared" si="3"/>
        <v>0</v>
      </c>
      <c r="G26" s="228">
        <f t="shared" si="1"/>
        <v>1397.8494623655913</v>
      </c>
      <c r="H26" s="209">
        <f t="shared" si="2"/>
        <v>1397.8494623655913</v>
      </c>
      <c r="J26" s="3"/>
      <c r="K26" s="3"/>
      <c r="L26" s="3"/>
      <c r="M26" s="3"/>
      <c r="Q26" s="3"/>
    </row>
    <row r="27" spans="1:17" ht="19.5" customHeight="1" x14ac:dyDescent="0.25">
      <c r="A27" s="220" t="s">
        <v>56</v>
      </c>
      <c r="B27" s="196">
        <f>'PP,RP,DPP'!X32</f>
        <v>1.5</v>
      </c>
      <c r="C27" s="196">
        <f>'PP,RP,DPP'!E47+'PP,RP,DPP'!E48</f>
        <v>3</v>
      </c>
      <c r="D27" s="160">
        <f t="shared" si="0"/>
        <v>4.5</v>
      </c>
      <c r="E27" s="229">
        <v>16</v>
      </c>
      <c r="F27" s="228">
        <f t="shared" si="3"/>
        <v>13905.284210526315</v>
      </c>
      <c r="G27" s="228">
        <f t="shared" si="1"/>
        <v>4473.1182795698924</v>
      </c>
      <c r="H27" s="209">
        <f t="shared" si="2"/>
        <v>18378.402490096207</v>
      </c>
      <c r="J27" s="3"/>
      <c r="K27" s="3"/>
      <c r="L27" s="3"/>
      <c r="M27" s="3"/>
      <c r="Q27" s="3"/>
    </row>
    <row r="28" spans="1:17" ht="19.5" customHeight="1" thickBot="1" x14ac:dyDescent="0.3">
      <c r="A28" s="221" t="s">
        <v>104</v>
      </c>
      <c r="B28" s="222"/>
      <c r="C28" s="223"/>
      <c r="D28" s="224"/>
      <c r="E28" s="230">
        <v>5</v>
      </c>
      <c r="F28" s="232">
        <f t="shared" si="3"/>
        <v>0</v>
      </c>
      <c r="G28" s="232">
        <f t="shared" si="1"/>
        <v>1397.8494623655913</v>
      </c>
      <c r="H28" s="225">
        <f t="shared" si="2"/>
        <v>1397.8494623655913</v>
      </c>
      <c r="J28" s="3"/>
      <c r="K28" s="3"/>
      <c r="L28" s="3"/>
      <c r="M28" s="3"/>
      <c r="Q28" s="3"/>
    </row>
    <row r="29" spans="1:17" ht="27" customHeight="1" x14ac:dyDescent="0.2">
      <c r="B29" s="198">
        <f>SUM(B12:B27)</f>
        <v>68</v>
      </c>
      <c r="C29" s="199">
        <f>SUM(C12:C27)</f>
        <v>27</v>
      </c>
      <c r="D29" s="194">
        <f>SUM(D12:D27)</f>
        <v>95</v>
      </c>
      <c r="E29" s="231">
        <f>SUM(E12:E28)</f>
        <v>279</v>
      </c>
      <c r="F29" s="231">
        <f>SUM(F12:F28)</f>
        <v>293556</v>
      </c>
      <c r="G29" s="231">
        <f>SUM(G12:G28)</f>
        <v>78000</v>
      </c>
      <c r="H29" s="208">
        <f>SUM(H12:H27)</f>
        <v>370158.15053763444</v>
      </c>
    </row>
    <row r="32" spans="1:17" x14ac:dyDescent="0.2">
      <c r="D32" s="5"/>
      <c r="E32" s="5"/>
      <c r="F32" s="5"/>
      <c r="G32" s="5"/>
    </row>
  </sheetData>
  <phoneticPr fontId="0" type="noConversion"/>
  <printOptions horizontalCentered="1"/>
  <pageMargins left="0.19685039370078741" right="0.23622047244094491" top="0.78740157480314965" bottom="0.98425196850393704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75E63-81C5-4E8D-8EC5-961AD0F653AD}">
  <sheetPr>
    <pageSetUpPr fitToPage="1"/>
  </sheetPr>
  <dimension ref="A1:Y59"/>
  <sheetViews>
    <sheetView topLeftCell="A36" zoomScaleNormal="100" workbookViewId="0">
      <selection activeCell="AB18" sqref="AB18"/>
    </sheetView>
  </sheetViews>
  <sheetFormatPr defaultRowHeight="11.25" x14ac:dyDescent="0.2"/>
  <cols>
    <col min="1" max="1" width="6.5" customWidth="1"/>
    <col min="2" max="2" width="21.1640625" customWidth="1"/>
    <col min="3" max="3" width="7" customWidth="1"/>
    <col min="4" max="4" width="16.6640625" customWidth="1"/>
    <col min="5" max="18" width="5.6640625" customWidth="1"/>
    <col min="19" max="19" width="10.83203125" customWidth="1"/>
    <col min="20" max="20" width="11.1640625" customWidth="1"/>
    <col min="21" max="22" width="10.5" customWidth="1"/>
    <col min="23" max="23" width="8.6640625" customWidth="1"/>
    <col min="24" max="24" width="11" bestFit="1" customWidth="1"/>
  </cols>
  <sheetData>
    <row r="1" spans="1:24" ht="23.25" x14ac:dyDescent="0.35">
      <c r="A1" s="6" t="s">
        <v>102</v>
      </c>
      <c r="B1" s="49"/>
      <c r="C1" s="6" t="s">
        <v>21</v>
      </c>
      <c r="D1" s="6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" thickBot="1" x14ac:dyDescent="0.25">
      <c r="A2" t="s">
        <v>22</v>
      </c>
      <c r="C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7" customFormat="1" ht="15.75" customHeight="1" thickBot="1" x14ac:dyDescent="0.25">
      <c r="A3" s="233" t="s">
        <v>23</v>
      </c>
      <c r="B3" s="234"/>
      <c r="C3" s="235" t="s">
        <v>24</v>
      </c>
      <c r="D3" s="236" t="s">
        <v>25</v>
      </c>
      <c r="E3" s="241" t="s">
        <v>26</v>
      </c>
      <c r="F3" s="241"/>
      <c r="G3" s="241"/>
      <c r="H3" s="241"/>
      <c r="I3" s="242" t="s">
        <v>5</v>
      </c>
      <c r="J3" s="242"/>
      <c r="K3" s="242"/>
      <c r="L3" s="242"/>
      <c r="M3" s="242"/>
      <c r="N3" s="242"/>
      <c r="O3" s="245" t="s">
        <v>27</v>
      </c>
      <c r="P3" s="242"/>
      <c r="Q3" s="242"/>
      <c r="R3" s="246"/>
      <c r="S3" s="243" t="s">
        <v>28</v>
      </c>
      <c r="T3" s="237" t="s">
        <v>29</v>
      </c>
      <c r="U3" s="14" t="s">
        <v>30</v>
      </c>
      <c r="V3" s="15" t="s">
        <v>31</v>
      </c>
      <c r="W3" s="239" t="s">
        <v>32</v>
      </c>
      <c r="X3" s="240" t="s">
        <v>33</v>
      </c>
    </row>
    <row r="4" spans="1:24" s="7" customFormat="1" ht="21.75" customHeight="1" thickBot="1" x14ac:dyDescent="0.25">
      <c r="A4" s="233"/>
      <c r="B4" s="234"/>
      <c r="C4" s="235"/>
      <c r="D4" s="236"/>
      <c r="E4" s="16">
        <v>50</v>
      </c>
      <c r="F4" s="17">
        <v>100</v>
      </c>
      <c r="G4" s="18">
        <v>200</v>
      </c>
      <c r="H4" s="18">
        <v>400</v>
      </c>
      <c r="I4" s="16">
        <v>50</v>
      </c>
      <c r="J4" s="17">
        <v>100</v>
      </c>
      <c r="K4" s="17">
        <v>200</v>
      </c>
      <c r="L4" s="17">
        <v>400</v>
      </c>
      <c r="M4" s="17">
        <v>800</v>
      </c>
      <c r="N4" s="19">
        <v>1500</v>
      </c>
      <c r="O4" s="16">
        <v>50</v>
      </c>
      <c r="P4" s="17">
        <v>100</v>
      </c>
      <c r="Q4" s="18">
        <v>200</v>
      </c>
      <c r="R4" s="20">
        <v>400</v>
      </c>
      <c r="S4" s="244"/>
      <c r="T4" s="238"/>
      <c r="U4" s="21" t="s">
        <v>34</v>
      </c>
      <c r="V4" s="22" t="s">
        <v>35</v>
      </c>
      <c r="W4" s="239"/>
      <c r="X4" s="240"/>
    </row>
    <row r="5" spans="1:24" ht="15.75" customHeight="1" x14ac:dyDescent="0.2">
      <c r="A5" s="104" t="s">
        <v>36</v>
      </c>
      <c r="B5" s="176" t="s">
        <v>98</v>
      </c>
      <c r="C5" s="167" t="s">
        <v>54</v>
      </c>
      <c r="D5" s="172" t="s">
        <v>38</v>
      </c>
      <c r="E5" s="104"/>
      <c r="F5" s="105"/>
      <c r="G5" s="106"/>
      <c r="H5" s="106"/>
      <c r="I5" s="104"/>
      <c r="J5" s="105"/>
      <c r="K5" s="105"/>
      <c r="L5" s="105"/>
      <c r="M5" s="105">
        <v>2</v>
      </c>
      <c r="N5" s="106">
        <v>2</v>
      </c>
      <c r="O5" s="108">
        <v>2</v>
      </c>
      <c r="P5" s="109"/>
      <c r="Q5" s="109"/>
      <c r="R5" s="107"/>
      <c r="S5" s="28">
        <v>2</v>
      </c>
      <c r="T5" s="29">
        <f>COUNT(E5:R5)</f>
        <v>3</v>
      </c>
      <c r="U5" s="28">
        <v>2</v>
      </c>
      <c r="V5" s="30"/>
      <c r="W5" s="25">
        <f>IF(T5&gt;=4,1,0)</f>
        <v>0</v>
      </c>
      <c r="X5" s="26">
        <f>W5+U5+S5+V5</f>
        <v>4</v>
      </c>
    </row>
    <row r="6" spans="1:24" ht="15.75" customHeight="1" x14ac:dyDescent="0.2">
      <c r="A6" s="104" t="s">
        <v>36</v>
      </c>
      <c r="B6" s="188" t="s">
        <v>95</v>
      </c>
      <c r="C6" s="167" t="s">
        <v>62</v>
      </c>
      <c r="D6" s="165" t="s">
        <v>41</v>
      </c>
      <c r="E6" s="108"/>
      <c r="F6" s="109"/>
      <c r="G6" s="110"/>
      <c r="H6" s="110"/>
      <c r="I6" s="108"/>
      <c r="J6" s="109"/>
      <c r="K6" s="109"/>
      <c r="L6" s="109">
        <v>2</v>
      </c>
      <c r="M6" s="109">
        <v>2</v>
      </c>
      <c r="N6" s="110">
        <v>2</v>
      </c>
      <c r="O6" s="108"/>
      <c r="P6" s="109"/>
      <c r="Q6" s="110"/>
      <c r="R6" s="111"/>
      <c r="S6" s="32">
        <v>2</v>
      </c>
      <c r="T6" s="29">
        <f t="shared" ref="T6:T12" si="0">COUNT(E6:R6)</f>
        <v>3</v>
      </c>
      <c r="U6" s="32">
        <v>1</v>
      </c>
      <c r="V6" s="31"/>
      <c r="W6" s="25">
        <f>IF(T6&gt;=4,1,0)</f>
        <v>0</v>
      </c>
      <c r="X6" s="26">
        <f t="shared" ref="X6:X12" si="1">W6+U6+S6+V6</f>
        <v>3</v>
      </c>
    </row>
    <row r="7" spans="1:24" ht="15.75" customHeight="1" x14ac:dyDescent="0.2">
      <c r="A7" s="108" t="s">
        <v>36</v>
      </c>
      <c r="B7" s="188" t="s">
        <v>99</v>
      </c>
      <c r="C7" s="167" t="s">
        <v>62</v>
      </c>
      <c r="D7" s="168" t="s">
        <v>37</v>
      </c>
      <c r="E7" s="108"/>
      <c r="F7" s="109"/>
      <c r="G7" s="110"/>
      <c r="H7" s="110"/>
      <c r="I7" s="108"/>
      <c r="J7" s="109"/>
      <c r="K7" s="109"/>
      <c r="L7" s="109"/>
      <c r="M7" s="109"/>
      <c r="N7" s="110"/>
      <c r="O7" s="108"/>
      <c r="P7" s="109">
        <v>2</v>
      </c>
      <c r="Q7" s="110">
        <v>2</v>
      </c>
      <c r="R7" s="111"/>
      <c r="S7" s="32">
        <v>2</v>
      </c>
      <c r="T7" s="131">
        <f t="shared" si="0"/>
        <v>2</v>
      </c>
      <c r="U7" s="32">
        <v>3</v>
      </c>
      <c r="V7" s="31"/>
      <c r="W7" s="25">
        <f>IF(T7&gt;=4,1,0)</f>
        <v>0</v>
      </c>
      <c r="X7" s="26">
        <f t="shared" si="1"/>
        <v>5</v>
      </c>
    </row>
    <row r="8" spans="1:24" ht="15.75" customHeight="1" thickBot="1" x14ac:dyDescent="0.25">
      <c r="A8" s="128"/>
      <c r="B8" s="126"/>
      <c r="C8" s="127"/>
      <c r="D8" s="190"/>
      <c r="E8" s="128"/>
      <c r="F8" s="129"/>
      <c r="G8" s="130"/>
      <c r="H8" s="130"/>
      <c r="I8" s="128"/>
      <c r="J8" s="129"/>
      <c r="K8" s="129"/>
      <c r="L8" s="129"/>
      <c r="M8" s="129"/>
      <c r="N8" s="130"/>
      <c r="O8" s="128"/>
      <c r="P8" s="129"/>
      <c r="Q8" s="130"/>
      <c r="R8" s="189"/>
      <c r="S8" s="28"/>
      <c r="T8" s="61"/>
      <c r="U8" s="28"/>
      <c r="V8" s="30"/>
      <c r="W8" s="27"/>
      <c r="X8" s="62"/>
    </row>
    <row r="9" spans="1:24" ht="15.75" customHeight="1" thickTop="1" x14ac:dyDescent="0.2">
      <c r="A9" s="116" t="s">
        <v>39</v>
      </c>
      <c r="B9" s="173" t="s">
        <v>68</v>
      </c>
      <c r="C9" s="174" t="s">
        <v>60</v>
      </c>
      <c r="D9" s="175" t="s">
        <v>53</v>
      </c>
      <c r="E9" s="116"/>
      <c r="F9" s="117">
        <v>1.5</v>
      </c>
      <c r="G9" s="118">
        <v>2</v>
      </c>
      <c r="H9" s="118">
        <v>2</v>
      </c>
      <c r="I9" s="116"/>
      <c r="J9" s="117"/>
      <c r="K9" s="117"/>
      <c r="L9" s="117"/>
      <c r="M9" s="117"/>
      <c r="N9" s="118"/>
      <c r="O9" s="116"/>
      <c r="P9" s="117"/>
      <c r="Q9" s="118"/>
      <c r="R9" s="119"/>
      <c r="S9" s="96">
        <v>2</v>
      </c>
      <c r="T9" s="97">
        <f t="shared" si="0"/>
        <v>3</v>
      </c>
      <c r="U9" s="96"/>
      <c r="V9" s="98"/>
      <c r="W9" s="99">
        <v>0</v>
      </c>
      <c r="X9" s="100">
        <f t="shared" si="1"/>
        <v>2</v>
      </c>
    </row>
    <row r="10" spans="1:24" ht="15.75" customHeight="1" x14ac:dyDescent="0.2">
      <c r="A10" s="120" t="s">
        <v>39</v>
      </c>
      <c r="B10" s="187" t="s">
        <v>94</v>
      </c>
      <c r="C10" s="171" t="s">
        <v>60</v>
      </c>
      <c r="D10" s="165" t="s">
        <v>71</v>
      </c>
      <c r="E10" s="120"/>
      <c r="F10" s="121"/>
      <c r="G10" s="122"/>
      <c r="H10" s="122"/>
      <c r="I10" s="120"/>
      <c r="J10" s="121"/>
      <c r="K10" s="121"/>
      <c r="L10" s="121">
        <v>2</v>
      </c>
      <c r="M10" s="121">
        <v>2</v>
      </c>
      <c r="N10" s="122">
        <v>2</v>
      </c>
      <c r="O10" s="120"/>
      <c r="P10" s="121"/>
      <c r="Q10" s="110">
        <v>1.5</v>
      </c>
      <c r="R10" s="123">
        <v>1.5</v>
      </c>
      <c r="S10" s="28">
        <v>2</v>
      </c>
      <c r="T10" s="61">
        <f t="shared" si="0"/>
        <v>5</v>
      </c>
      <c r="U10" s="28">
        <v>2</v>
      </c>
      <c r="V10" s="30"/>
      <c r="W10" s="27">
        <v>1</v>
      </c>
      <c r="X10" s="62">
        <f t="shared" si="1"/>
        <v>5</v>
      </c>
    </row>
    <row r="11" spans="1:24" ht="15.75" customHeight="1" x14ac:dyDescent="0.2">
      <c r="A11" s="120" t="s">
        <v>39</v>
      </c>
      <c r="B11" s="188" t="s">
        <v>96</v>
      </c>
      <c r="C11" s="167" t="s">
        <v>60</v>
      </c>
      <c r="D11" s="168" t="s">
        <v>41</v>
      </c>
      <c r="E11" s="108"/>
      <c r="F11" s="109"/>
      <c r="G11" s="110"/>
      <c r="H11" s="110"/>
      <c r="I11" s="120"/>
      <c r="J11" s="109"/>
      <c r="K11" s="109"/>
      <c r="L11" s="109">
        <v>1.5</v>
      </c>
      <c r="M11" s="109">
        <v>1.5</v>
      </c>
      <c r="N11" s="156">
        <v>1.5</v>
      </c>
      <c r="O11" s="108"/>
      <c r="P11" s="121"/>
      <c r="Q11" s="110">
        <v>1.5</v>
      </c>
      <c r="R11" s="123"/>
      <c r="S11" s="32">
        <v>1.5</v>
      </c>
      <c r="T11" s="29">
        <f t="shared" si="0"/>
        <v>4</v>
      </c>
      <c r="U11" s="32">
        <v>1</v>
      </c>
      <c r="V11" s="31"/>
      <c r="W11" s="25">
        <v>1</v>
      </c>
      <c r="X11" s="26">
        <f t="shared" si="1"/>
        <v>3.5</v>
      </c>
    </row>
    <row r="12" spans="1:24" ht="15.75" customHeight="1" x14ac:dyDescent="0.2">
      <c r="A12" s="108" t="s">
        <v>39</v>
      </c>
      <c r="B12" s="166" t="s">
        <v>100</v>
      </c>
      <c r="C12" s="167" t="s">
        <v>57</v>
      </c>
      <c r="D12" s="168" t="s">
        <v>101</v>
      </c>
      <c r="E12" s="108"/>
      <c r="F12" s="109"/>
      <c r="G12" s="110"/>
      <c r="H12" s="110"/>
      <c r="I12" s="108"/>
      <c r="J12" s="109"/>
      <c r="K12" s="109"/>
      <c r="L12" s="109"/>
      <c r="M12" s="109"/>
      <c r="N12" s="110"/>
      <c r="O12" s="108">
        <v>1.5</v>
      </c>
      <c r="P12" s="109"/>
      <c r="Q12" s="110">
        <v>1.5</v>
      </c>
      <c r="R12" s="191"/>
      <c r="S12" s="32">
        <v>1.5</v>
      </c>
      <c r="T12" s="131">
        <f t="shared" si="0"/>
        <v>2</v>
      </c>
      <c r="U12" s="32"/>
      <c r="V12" s="31"/>
      <c r="W12" s="25">
        <v>0</v>
      </c>
      <c r="X12" s="26">
        <f t="shared" si="1"/>
        <v>1.5</v>
      </c>
    </row>
    <row r="13" spans="1:24" ht="15.75" customHeight="1" thickBot="1" x14ac:dyDescent="0.25">
      <c r="A13" s="146"/>
      <c r="B13" s="147"/>
      <c r="C13" s="148"/>
      <c r="D13" s="149"/>
      <c r="E13" s="146"/>
      <c r="F13" s="151"/>
      <c r="G13" s="154"/>
      <c r="H13" s="154"/>
      <c r="I13" s="146"/>
      <c r="J13" s="151"/>
      <c r="K13" s="151"/>
      <c r="L13" s="151"/>
      <c r="M13" s="151"/>
      <c r="N13" s="154"/>
      <c r="O13" s="146"/>
      <c r="P13" s="151"/>
      <c r="Q13" s="154"/>
      <c r="R13" s="193"/>
      <c r="S13" s="179"/>
      <c r="T13" s="183"/>
      <c r="U13" s="179"/>
      <c r="V13" s="180"/>
      <c r="W13" s="181"/>
      <c r="X13" s="182"/>
    </row>
    <row r="14" spans="1:24" ht="15.75" customHeight="1" thickTop="1" x14ac:dyDescent="0.2">
      <c r="A14" s="120" t="s">
        <v>43</v>
      </c>
      <c r="B14" s="185" t="s">
        <v>93</v>
      </c>
      <c r="C14" s="186" t="s">
        <v>67</v>
      </c>
      <c r="D14" s="172" t="s">
        <v>37</v>
      </c>
      <c r="E14" s="128"/>
      <c r="F14" s="129">
        <v>1</v>
      </c>
      <c r="G14" s="130"/>
      <c r="H14" s="130"/>
      <c r="I14" s="128">
        <v>1</v>
      </c>
      <c r="J14" s="129">
        <v>1</v>
      </c>
      <c r="K14" s="129">
        <v>1</v>
      </c>
      <c r="L14" s="129">
        <v>1</v>
      </c>
      <c r="M14" s="129"/>
      <c r="N14" s="130"/>
      <c r="O14" s="128"/>
      <c r="P14" s="129">
        <v>1</v>
      </c>
      <c r="Q14" s="130"/>
      <c r="R14" s="123"/>
      <c r="S14" s="28">
        <v>1</v>
      </c>
      <c r="T14" s="61">
        <f>COUNT(E14:R14)</f>
        <v>6</v>
      </c>
      <c r="U14" s="28"/>
      <c r="V14" s="30"/>
      <c r="W14" s="27">
        <v>0</v>
      </c>
      <c r="X14" s="62">
        <f>W14+U14+S14+V14</f>
        <v>1</v>
      </c>
    </row>
    <row r="15" spans="1:24" ht="15.75" customHeight="1" x14ac:dyDescent="0.2">
      <c r="A15" s="104" t="s">
        <v>43</v>
      </c>
      <c r="B15" s="176" t="s">
        <v>90</v>
      </c>
      <c r="C15" s="177" t="s">
        <v>67</v>
      </c>
      <c r="D15" s="168" t="s">
        <v>38</v>
      </c>
      <c r="E15" s="104"/>
      <c r="F15" s="105">
        <v>1</v>
      </c>
      <c r="G15" s="106"/>
      <c r="H15" s="106"/>
      <c r="I15" s="104">
        <v>1</v>
      </c>
      <c r="J15" s="105">
        <v>1</v>
      </c>
      <c r="K15" s="105">
        <v>1</v>
      </c>
      <c r="L15" s="105"/>
      <c r="M15" s="105"/>
      <c r="N15" s="106"/>
      <c r="O15" s="104">
        <v>1</v>
      </c>
      <c r="P15" s="105">
        <v>1</v>
      </c>
      <c r="Q15" s="106">
        <v>1</v>
      </c>
      <c r="R15" s="107">
        <v>1</v>
      </c>
      <c r="S15" s="23">
        <v>1</v>
      </c>
      <c r="T15" s="29">
        <f>COUNT(E15:R15)</f>
        <v>8</v>
      </c>
      <c r="U15" s="23"/>
      <c r="V15" s="24"/>
      <c r="W15" s="25">
        <v>0</v>
      </c>
      <c r="X15" s="26">
        <f>W15+U15+S15+V15</f>
        <v>1</v>
      </c>
    </row>
    <row r="16" spans="1:24" ht="15.75" customHeight="1" x14ac:dyDescent="0.2">
      <c r="A16" s="108" t="s">
        <v>43</v>
      </c>
      <c r="B16" s="188" t="s">
        <v>97</v>
      </c>
      <c r="C16" s="167" t="s">
        <v>67</v>
      </c>
      <c r="D16" s="168" t="s">
        <v>71</v>
      </c>
      <c r="E16" s="108"/>
      <c r="F16" s="109"/>
      <c r="G16" s="110"/>
      <c r="H16" s="110"/>
      <c r="I16" s="108"/>
      <c r="J16" s="109"/>
      <c r="K16" s="109"/>
      <c r="L16" s="109">
        <v>1</v>
      </c>
      <c r="M16" s="109">
        <v>1</v>
      </c>
      <c r="N16" s="110"/>
      <c r="O16" s="108"/>
      <c r="P16" s="109">
        <v>1</v>
      </c>
      <c r="Q16" s="110">
        <v>1</v>
      </c>
      <c r="R16" s="111"/>
      <c r="S16" s="32">
        <v>1</v>
      </c>
      <c r="T16" s="131">
        <f>COUNT(E16:R16)</f>
        <v>4</v>
      </c>
      <c r="U16" s="32"/>
      <c r="V16" s="31"/>
      <c r="W16" s="25">
        <v>0</v>
      </c>
      <c r="X16" s="26">
        <f>W16+U16+S16+V16</f>
        <v>1</v>
      </c>
    </row>
    <row r="17" spans="1:24" ht="15" customHeight="1" thickBot="1" x14ac:dyDescent="0.25">
      <c r="A17" s="112"/>
      <c r="B17" s="192"/>
      <c r="C17" s="161"/>
      <c r="D17" s="162"/>
      <c r="E17" s="112"/>
      <c r="F17" s="113"/>
      <c r="G17" s="114"/>
      <c r="H17" s="114"/>
      <c r="I17" s="112"/>
      <c r="J17" s="113"/>
      <c r="K17" s="113"/>
      <c r="L17" s="113"/>
      <c r="M17" s="113"/>
      <c r="N17" s="114"/>
      <c r="O17" s="112"/>
      <c r="P17" s="113"/>
      <c r="Q17" s="114"/>
      <c r="R17" s="115"/>
      <c r="S17" s="55"/>
      <c r="T17" s="79"/>
      <c r="U17" s="55"/>
      <c r="V17" s="56"/>
      <c r="W17" s="57"/>
      <c r="X17" s="58"/>
    </row>
    <row r="18" spans="1:24" s="7" customFormat="1" ht="15.75" customHeight="1" thickTop="1" thickBot="1" x14ac:dyDescent="0.25">
      <c r="A18" s="33">
        <v>10</v>
      </c>
      <c r="B18" s="34"/>
      <c r="C18" s="35"/>
      <c r="D18" s="36"/>
      <c r="E18" s="33"/>
      <c r="F18" s="37"/>
      <c r="G18" s="38"/>
      <c r="H18" s="38"/>
      <c r="I18" s="33"/>
      <c r="J18" s="37"/>
      <c r="K18" s="37"/>
      <c r="L18" s="37"/>
      <c r="M18" s="37"/>
      <c r="N18" s="38"/>
      <c r="O18" s="33"/>
      <c r="P18" s="37"/>
      <c r="Q18" s="38"/>
      <c r="R18" s="39"/>
      <c r="S18" s="40" t="s">
        <v>1</v>
      </c>
      <c r="T18" s="41">
        <f>SUM(T5:T17)</f>
        <v>40</v>
      </c>
      <c r="U18" s="40"/>
      <c r="V18" s="42"/>
      <c r="W18" s="43"/>
      <c r="X18" s="132">
        <f>SUM(X5:X17)</f>
        <v>27</v>
      </c>
    </row>
    <row r="19" spans="1:24" s="7" customFormat="1" ht="19.5" customHeight="1" thickBot="1" x14ac:dyDescent="0.25">
      <c r="A19" t="s">
        <v>44</v>
      </c>
      <c r="B19"/>
      <c r="C19" s="44"/>
      <c r="D1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4" ht="15" customHeight="1" thickBot="1" x14ac:dyDescent="0.25">
      <c r="A20" s="233" t="s">
        <v>23</v>
      </c>
      <c r="B20" s="234"/>
      <c r="C20" s="235" t="s">
        <v>24</v>
      </c>
      <c r="D20" s="236" t="s">
        <v>25</v>
      </c>
      <c r="E20" s="241" t="s">
        <v>26</v>
      </c>
      <c r="F20" s="241"/>
      <c r="G20" s="241"/>
      <c r="H20" s="241"/>
      <c r="I20" s="242" t="s">
        <v>5</v>
      </c>
      <c r="J20" s="242"/>
      <c r="K20" s="242"/>
      <c r="L20" s="242"/>
      <c r="M20" s="242"/>
      <c r="N20" s="242"/>
      <c r="O20" s="245" t="s">
        <v>27</v>
      </c>
      <c r="P20" s="242"/>
      <c r="Q20" s="242"/>
      <c r="R20" s="246"/>
      <c r="S20" s="243" t="s">
        <v>28</v>
      </c>
      <c r="T20" s="237" t="s">
        <v>29</v>
      </c>
      <c r="U20" s="45" t="s">
        <v>45</v>
      </c>
      <c r="V20" s="46" t="s">
        <v>31</v>
      </c>
      <c r="W20" s="247" t="s">
        <v>46</v>
      </c>
      <c r="X20" s="249" t="s">
        <v>33</v>
      </c>
    </row>
    <row r="21" spans="1:24" ht="15" customHeight="1" thickBot="1" x14ac:dyDescent="0.25">
      <c r="A21" s="233"/>
      <c r="B21" s="234"/>
      <c r="C21" s="235"/>
      <c r="D21" s="236"/>
      <c r="E21" s="16">
        <v>50</v>
      </c>
      <c r="F21" s="17">
        <v>100</v>
      </c>
      <c r="G21" s="18">
        <v>200</v>
      </c>
      <c r="H21" s="18">
        <v>400</v>
      </c>
      <c r="I21" s="16">
        <v>50</v>
      </c>
      <c r="J21" s="17">
        <v>100</v>
      </c>
      <c r="K21" s="17">
        <v>200</v>
      </c>
      <c r="L21" s="17">
        <v>400</v>
      </c>
      <c r="M21" s="17">
        <v>800</v>
      </c>
      <c r="N21" s="19">
        <v>1500</v>
      </c>
      <c r="O21" s="16">
        <v>50</v>
      </c>
      <c r="P21" s="17">
        <v>100</v>
      </c>
      <c r="Q21" s="18">
        <v>200</v>
      </c>
      <c r="R21" s="18">
        <v>400</v>
      </c>
      <c r="S21" s="244"/>
      <c r="T21" s="238"/>
      <c r="U21" s="47" t="s">
        <v>34</v>
      </c>
      <c r="V21" s="22" t="s">
        <v>35</v>
      </c>
      <c r="W21" s="248"/>
      <c r="X21" s="249"/>
    </row>
    <row r="22" spans="1:24" ht="15" customHeight="1" x14ac:dyDescent="0.2">
      <c r="A22" s="134" t="s">
        <v>36</v>
      </c>
      <c r="B22" s="163" t="s">
        <v>58</v>
      </c>
      <c r="C22" s="164" t="s">
        <v>54</v>
      </c>
      <c r="D22" s="165" t="s">
        <v>38</v>
      </c>
      <c r="E22" s="135"/>
      <c r="F22" s="136">
        <v>2</v>
      </c>
      <c r="G22" s="136">
        <v>2</v>
      </c>
      <c r="H22" s="136"/>
      <c r="I22" s="135"/>
      <c r="J22" s="136">
        <v>2</v>
      </c>
      <c r="K22" s="136">
        <v>2</v>
      </c>
      <c r="L22" s="136"/>
      <c r="M22" s="136"/>
      <c r="N22" s="137"/>
      <c r="O22" s="138">
        <v>2</v>
      </c>
      <c r="P22" s="136">
        <v>2</v>
      </c>
      <c r="Q22" s="139">
        <v>2</v>
      </c>
      <c r="R22" s="139"/>
      <c r="S22" s="23">
        <v>2</v>
      </c>
      <c r="T22" s="29">
        <f>COUNT(E22:R22)</f>
        <v>7</v>
      </c>
      <c r="U22" s="32">
        <v>3</v>
      </c>
      <c r="V22" s="24">
        <v>1</v>
      </c>
      <c r="W22" s="25">
        <v>1</v>
      </c>
      <c r="X22" s="26">
        <f>W22+U22+S22+V22</f>
        <v>7</v>
      </c>
    </row>
    <row r="23" spans="1:24" ht="15" customHeight="1" x14ac:dyDescent="0.2">
      <c r="A23" s="135" t="s">
        <v>36</v>
      </c>
      <c r="B23" s="163" t="s">
        <v>73</v>
      </c>
      <c r="C23" s="164" t="s">
        <v>54</v>
      </c>
      <c r="D23" s="165" t="s">
        <v>74</v>
      </c>
      <c r="E23" s="135"/>
      <c r="F23" s="140"/>
      <c r="G23" s="140"/>
      <c r="H23" s="140"/>
      <c r="I23" s="134"/>
      <c r="J23" s="140"/>
      <c r="K23" s="140"/>
      <c r="L23" s="140"/>
      <c r="M23" s="140"/>
      <c r="N23" s="137"/>
      <c r="O23" s="138">
        <v>2</v>
      </c>
      <c r="P23" s="136">
        <v>2</v>
      </c>
      <c r="Q23" s="139"/>
      <c r="R23" s="139"/>
      <c r="S23" s="23">
        <v>2</v>
      </c>
      <c r="T23" s="29">
        <f>COUNT(E23:R23)</f>
        <v>2</v>
      </c>
      <c r="U23" s="31">
        <v>1</v>
      </c>
      <c r="V23" s="24"/>
      <c r="W23" s="25">
        <f>IF(T23&gt;=4,1,0)</f>
        <v>0</v>
      </c>
      <c r="X23" s="26">
        <f>W23+U23+S23+V23</f>
        <v>3</v>
      </c>
    </row>
    <row r="24" spans="1:24" ht="15" customHeight="1" x14ac:dyDescent="0.2">
      <c r="A24" s="135" t="s">
        <v>36</v>
      </c>
      <c r="B24" s="163" t="s">
        <v>61</v>
      </c>
      <c r="C24" s="169" t="s">
        <v>62</v>
      </c>
      <c r="D24" s="165" t="s">
        <v>53</v>
      </c>
      <c r="E24" s="134"/>
      <c r="F24" s="140"/>
      <c r="G24" s="140">
        <v>2</v>
      </c>
      <c r="H24" s="140">
        <v>2</v>
      </c>
      <c r="I24" s="134"/>
      <c r="J24" s="140">
        <v>2</v>
      </c>
      <c r="K24" s="140">
        <v>2</v>
      </c>
      <c r="L24" s="140">
        <v>2</v>
      </c>
      <c r="M24" s="140">
        <v>2</v>
      </c>
      <c r="N24" s="141">
        <v>2</v>
      </c>
      <c r="O24" s="142"/>
      <c r="P24" s="140"/>
      <c r="Q24" s="143"/>
      <c r="R24" s="143"/>
      <c r="S24" s="23">
        <v>2</v>
      </c>
      <c r="T24" s="29">
        <f>COUNT(E24:R24)</f>
        <v>7</v>
      </c>
      <c r="U24" s="30">
        <v>2</v>
      </c>
      <c r="V24" s="24">
        <v>2</v>
      </c>
      <c r="W24" s="25">
        <v>1</v>
      </c>
      <c r="X24" s="26">
        <f>W24+U24+S24+V24</f>
        <v>7</v>
      </c>
    </row>
    <row r="25" spans="1:24" ht="15" customHeight="1" x14ac:dyDescent="0.2">
      <c r="A25" s="135" t="s">
        <v>36</v>
      </c>
      <c r="B25" s="163" t="s">
        <v>63</v>
      </c>
      <c r="C25" s="164" t="s">
        <v>62</v>
      </c>
      <c r="D25" s="165" t="s">
        <v>41</v>
      </c>
      <c r="E25" s="144"/>
      <c r="F25" s="140"/>
      <c r="G25" s="143">
        <v>2</v>
      </c>
      <c r="H25" s="141">
        <v>2</v>
      </c>
      <c r="I25" s="144"/>
      <c r="J25" s="140">
        <v>2</v>
      </c>
      <c r="K25" s="140">
        <v>2</v>
      </c>
      <c r="L25" s="143"/>
      <c r="M25" s="145"/>
      <c r="N25" s="137"/>
      <c r="O25" s="140">
        <v>2</v>
      </c>
      <c r="P25" s="140">
        <v>2</v>
      </c>
      <c r="Q25" s="139">
        <v>2</v>
      </c>
      <c r="R25" s="139">
        <v>2</v>
      </c>
      <c r="S25" s="23">
        <v>2</v>
      </c>
      <c r="T25" s="29">
        <f>COUNT(E25:R25)</f>
        <v>8</v>
      </c>
      <c r="U25" s="23">
        <v>3</v>
      </c>
      <c r="V25" s="24">
        <v>1</v>
      </c>
      <c r="W25" s="25">
        <v>1</v>
      </c>
      <c r="X25" s="26">
        <f>W25+U25+S25+V25</f>
        <v>7</v>
      </c>
    </row>
    <row r="26" spans="1:24" ht="15" customHeight="1" thickBot="1" x14ac:dyDescent="0.25">
      <c r="A26" s="146"/>
      <c r="B26" s="147"/>
      <c r="C26" s="148"/>
      <c r="D26" s="149"/>
      <c r="E26" s="150"/>
      <c r="F26" s="124"/>
      <c r="G26" s="125"/>
      <c r="H26" s="125"/>
      <c r="I26" s="150"/>
      <c r="J26" s="124"/>
      <c r="K26" s="151"/>
      <c r="L26" s="124"/>
      <c r="M26" s="124"/>
      <c r="N26" s="152"/>
      <c r="O26" s="153"/>
      <c r="P26" s="151"/>
      <c r="Q26" s="154"/>
      <c r="R26" s="154"/>
      <c r="S26" s="101"/>
      <c r="T26" s="102"/>
      <c r="U26" s="103"/>
      <c r="V26" s="103"/>
      <c r="W26" s="57"/>
      <c r="X26" s="58"/>
    </row>
    <row r="27" spans="1:24" ht="15" customHeight="1" thickTop="1" x14ac:dyDescent="0.2">
      <c r="A27" s="135" t="s">
        <v>39</v>
      </c>
      <c r="B27" s="166" t="s">
        <v>59</v>
      </c>
      <c r="C27" s="167" t="s">
        <v>60</v>
      </c>
      <c r="D27" s="168" t="s">
        <v>41</v>
      </c>
      <c r="E27" s="108"/>
      <c r="F27" s="109">
        <v>1.5</v>
      </c>
      <c r="G27" s="109"/>
      <c r="H27" s="109"/>
      <c r="I27" s="108">
        <v>2</v>
      </c>
      <c r="J27" s="109">
        <v>2</v>
      </c>
      <c r="K27" s="109">
        <v>2</v>
      </c>
      <c r="L27" s="109">
        <v>1.5</v>
      </c>
      <c r="M27" s="109"/>
      <c r="N27" s="156"/>
      <c r="O27" s="157">
        <v>2</v>
      </c>
      <c r="P27" s="109">
        <v>2</v>
      </c>
      <c r="Q27" s="110">
        <v>2</v>
      </c>
      <c r="R27" s="110">
        <v>1.5</v>
      </c>
      <c r="S27" s="32">
        <v>2</v>
      </c>
      <c r="T27" s="131">
        <f t="shared" ref="T27:T34" si="2">COUNT(E27:R27)</f>
        <v>9</v>
      </c>
      <c r="U27" s="32">
        <v>2</v>
      </c>
      <c r="V27" s="31">
        <v>1</v>
      </c>
      <c r="W27" s="25">
        <v>1</v>
      </c>
      <c r="X27" s="26">
        <f t="shared" ref="X27:X32" si="3">W27+U27+S27+V27</f>
        <v>6</v>
      </c>
    </row>
    <row r="28" spans="1:24" ht="15" customHeight="1" x14ac:dyDescent="0.2">
      <c r="A28" s="120" t="s">
        <v>39</v>
      </c>
      <c r="B28" s="166" t="s">
        <v>69</v>
      </c>
      <c r="C28" s="167" t="s">
        <v>60</v>
      </c>
      <c r="D28" s="168" t="s">
        <v>40</v>
      </c>
      <c r="E28" s="108"/>
      <c r="F28" s="109"/>
      <c r="G28" s="109"/>
      <c r="H28" s="109"/>
      <c r="I28" s="120"/>
      <c r="J28" s="121">
        <v>1.5</v>
      </c>
      <c r="K28" s="121">
        <v>1.5</v>
      </c>
      <c r="L28" s="121">
        <v>1.5</v>
      </c>
      <c r="M28" s="121">
        <v>1.5</v>
      </c>
      <c r="N28" s="156"/>
      <c r="O28" s="157"/>
      <c r="P28" s="109">
        <v>1.5</v>
      </c>
      <c r="Q28" s="110"/>
      <c r="R28" s="110"/>
      <c r="S28" s="32">
        <v>1.5</v>
      </c>
      <c r="T28" s="131">
        <f t="shared" si="2"/>
        <v>5</v>
      </c>
      <c r="U28" s="32"/>
      <c r="V28" s="31"/>
      <c r="W28" s="25">
        <v>1</v>
      </c>
      <c r="X28" s="26">
        <f t="shared" si="3"/>
        <v>2.5</v>
      </c>
    </row>
    <row r="29" spans="1:24" ht="15" customHeight="1" x14ac:dyDescent="0.2">
      <c r="A29" s="120" t="s">
        <v>39</v>
      </c>
      <c r="B29" s="170" t="s">
        <v>75</v>
      </c>
      <c r="C29" s="171" t="s">
        <v>60</v>
      </c>
      <c r="D29" s="172" t="s">
        <v>37</v>
      </c>
      <c r="E29" s="108"/>
      <c r="F29" s="109"/>
      <c r="G29" s="109"/>
      <c r="H29" s="109"/>
      <c r="I29" s="120"/>
      <c r="J29" s="121"/>
      <c r="K29" s="121"/>
      <c r="L29" s="121"/>
      <c r="M29" s="121"/>
      <c r="N29" s="156"/>
      <c r="O29" s="157">
        <v>2</v>
      </c>
      <c r="P29" s="109">
        <v>1.5</v>
      </c>
      <c r="Q29" s="110"/>
      <c r="R29" s="110"/>
      <c r="S29" s="32">
        <v>2</v>
      </c>
      <c r="T29" s="131">
        <f t="shared" si="2"/>
        <v>2</v>
      </c>
      <c r="U29" s="32"/>
      <c r="V29" s="30"/>
      <c r="W29" s="25">
        <v>0</v>
      </c>
      <c r="X29" s="26">
        <f t="shared" si="3"/>
        <v>2</v>
      </c>
    </row>
    <row r="30" spans="1:24" ht="15" customHeight="1" x14ac:dyDescent="0.2">
      <c r="A30" s="120" t="s">
        <v>39</v>
      </c>
      <c r="B30" s="170" t="s">
        <v>76</v>
      </c>
      <c r="C30" s="171" t="s">
        <v>57</v>
      </c>
      <c r="D30" s="172" t="s">
        <v>72</v>
      </c>
      <c r="E30" s="108"/>
      <c r="F30" s="109"/>
      <c r="G30" s="109"/>
      <c r="H30" s="109"/>
      <c r="I30" s="120"/>
      <c r="J30" s="121"/>
      <c r="K30" s="121"/>
      <c r="L30" s="121"/>
      <c r="M30" s="121"/>
      <c r="N30" s="156"/>
      <c r="O30" s="157">
        <v>1.5</v>
      </c>
      <c r="P30" s="109">
        <v>1.5</v>
      </c>
      <c r="Q30" s="110">
        <v>1.5</v>
      </c>
      <c r="R30" s="110">
        <v>1.5</v>
      </c>
      <c r="S30" s="32">
        <v>1.5</v>
      </c>
      <c r="T30" s="131">
        <f t="shared" si="2"/>
        <v>4</v>
      </c>
      <c r="U30" s="32"/>
      <c r="V30" s="30"/>
      <c r="W30" s="25">
        <v>1</v>
      </c>
      <c r="X30" s="26">
        <f t="shared" si="3"/>
        <v>2.5</v>
      </c>
    </row>
    <row r="31" spans="1:24" ht="15" customHeight="1" x14ac:dyDescent="0.2">
      <c r="A31" s="108" t="s">
        <v>39</v>
      </c>
      <c r="B31" s="170" t="s">
        <v>70</v>
      </c>
      <c r="C31" s="171" t="s">
        <v>57</v>
      </c>
      <c r="D31" s="172" t="s">
        <v>71</v>
      </c>
      <c r="E31" s="108"/>
      <c r="F31" s="109"/>
      <c r="G31" s="109"/>
      <c r="H31" s="109"/>
      <c r="I31" s="108"/>
      <c r="J31" s="109"/>
      <c r="K31" s="109"/>
      <c r="L31" s="109"/>
      <c r="M31" s="109">
        <v>1.5</v>
      </c>
      <c r="N31" s="156"/>
      <c r="O31" s="157"/>
      <c r="P31" s="109"/>
      <c r="Q31" s="110"/>
      <c r="R31" s="110">
        <v>1.5</v>
      </c>
      <c r="S31" s="32">
        <v>1.5</v>
      </c>
      <c r="T31" s="131">
        <f t="shared" si="2"/>
        <v>2</v>
      </c>
      <c r="U31" s="178"/>
      <c r="V31" s="30"/>
      <c r="W31" s="25">
        <v>0</v>
      </c>
      <c r="X31" s="26">
        <f t="shared" si="3"/>
        <v>1.5</v>
      </c>
    </row>
    <row r="32" spans="1:24" ht="15" customHeight="1" x14ac:dyDescent="0.2">
      <c r="A32" s="108" t="s">
        <v>39</v>
      </c>
      <c r="B32" s="166" t="s">
        <v>64</v>
      </c>
      <c r="C32" s="167" t="s">
        <v>57</v>
      </c>
      <c r="D32" s="168" t="s">
        <v>65</v>
      </c>
      <c r="E32" s="108"/>
      <c r="F32" s="109"/>
      <c r="G32" s="109">
        <v>1.5</v>
      </c>
      <c r="H32" s="109"/>
      <c r="I32" s="108"/>
      <c r="J32" s="109">
        <v>1.5</v>
      </c>
      <c r="K32" s="109"/>
      <c r="L32" s="109"/>
      <c r="M32" s="109"/>
      <c r="N32" s="156"/>
      <c r="O32" s="109"/>
      <c r="P32" s="109"/>
      <c r="Q32" s="109"/>
      <c r="R32" s="110"/>
      <c r="S32" s="32">
        <v>1.5</v>
      </c>
      <c r="T32" s="131">
        <f>COUNT(E32:R32)</f>
        <v>2</v>
      </c>
      <c r="U32" s="32"/>
      <c r="V32" s="31"/>
      <c r="W32" s="25">
        <f>IF(T32&gt;=4,1,0)</f>
        <v>0</v>
      </c>
      <c r="X32" s="26">
        <f t="shared" si="3"/>
        <v>1.5</v>
      </c>
    </row>
    <row r="33" spans="1:25" ht="15" customHeight="1" thickBot="1" x14ac:dyDescent="0.25">
      <c r="A33" s="146"/>
      <c r="B33" s="147"/>
      <c r="C33" s="148"/>
      <c r="D33" s="149"/>
      <c r="E33" s="146"/>
      <c r="F33" s="151"/>
      <c r="G33" s="151"/>
      <c r="H33" s="151"/>
      <c r="I33" s="146"/>
      <c r="J33" s="151"/>
      <c r="K33" s="151"/>
      <c r="L33" s="151"/>
      <c r="M33" s="151"/>
      <c r="N33" s="152"/>
      <c r="O33" s="151"/>
      <c r="P33" s="151"/>
      <c r="Q33" s="151"/>
      <c r="R33" s="154"/>
      <c r="S33" s="179"/>
      <c r="T33" s="183"/>
      <c r="U33" s="179"/>
      <c r="V33" s="180"/>
      <c r="W33" s="181"/>
      <c r="X33" s="182"/>
      <c r="Y33" t="s">
        <v>1</v>
      </c>
    </row>
    <row r="34" spans="1:25" ht="15" customHeight="1" thickTop="1" x14ac:dyDescent="0.2">
      <c r="A34" s="120" t="s">
        <v>43</v>
      </c>
      <c r="B34" s="170" t="s">
        <v>66</v>
      </c>
      <c r="C34" s="171" t="s">
        <v>67</v>
      </c>
      <c r="D34" s="172" t="s">
        <v>41</v>
      </c>
      <c r="E34" s="120"/>
      <c r="F34" s="121">
        <v>1</v>
      </c>
      <c r="G34" s="121">
        <v>1</v>
      </c>
      <c r="H34" s="121"/>
      <c r="I34" s="135"/>
      <c r="J34" s="136">
        <v>1</v>
      </c>
      <c r="K34" s="121"/>
      <c r="L34" s="121">
        <v>1</v>
      </c>
      <c r="M34" s="121"/>
      <c r="N34" s="155"/>
      <c r="O34" s="158">
        <v>1</v>
      </c>
      <c r="P34" s="121">
        <v>1</v>
      </c>
      <c r="Q34" s="122"/>
      <c r="R34" s="122"/>
      <c r="S34" s="28">
        <v>1</v>
      </c>
      <c r="T34" s="61">
        <f t="shared" si="2"/>
        <v>6</v>
      </c>
      <c r="U34" s="28"/>
      <c r="V34" s="30"/>
      <c r="W34" s="27">
        <v>0</v>
      </c>
      <c r="X34" s="184">
        <f>W34+U34+S34+V34</f>
        <v>1</v>
      </c>
    </row>
    <row r="35" spans="1:25" ht="15" customHeight="1" thickBot="1" x14ac:dyDescent="0.25">
      <c r="A35" s="146"/>
      <c r="B35" s="147"/>
      <c r="C35" s="148"/>
      <c r="D35" s="149"/>
      <c r="E35" s="146"/>
      <c r="F35" s="151"/>
      <c r="G35" s="151"/>
      <c r="H35" s="151"/>
      <c r="I35" s="146"/>
      <c r="J35" s="151"/>
      <c r="K35" s="151"/>
      <c r="L35" s="151"/>
      <c r="M35" s="151"/>
      <c r="N35" s="152"/>
      <c r="O35" s="153"/>
      <c r="P35" s="151"/>
      <c r="Q35" s="154"/>
      <c r="R35" s="154"/>
      <c r="S35" s="179"/>
      <c r="T35" s="183"/>
      <c r="U35" s="179"/>
      <c r="V35" s="180"/>
      <c r="W35" s="181"/>
      <c r="X35" s="182"/>
    </row>
    <row r="36" spans="1:25" ht="17.25" customHeight="1" thickTop="1" thickBot="1" x14ac:dyDescent="0.25">
      <c r="A36" s="33">
        <v>11</v>
      </c>
      <c r="B36" s="34" t="s">
        <v>1</v>
      </c>
      <c r="C36" s="35" t="s">
        <v>1</v>
      </c>
      <c r="D36" s="36" t="s">
        <v>1</v>
      </c>
      <c r="E36" s="33"/>
      <c r="F36" s="37"/>
      <c r="G36" s="37"/>
      <c r="H36" s="37"/>
      <c r="I36" s="33"/>
      <c r="J36" s="37"/>
      <c r="K36" s="37"/>
      <c r="L36" s="37"/>
      <c r="M36" s="37"/>
      <c r="N36" s="53"/>
      <c r="O36" s="54"/>
      <c r="P36" s="37" t="s">
        <v>1</v>
      </c>
      <c r="Q36" s="38" t="s">
        <v>1</v>
      </c>
      <c r="R36" s="38" t="s">
        <v>1</v>
      </c>
      <c r="S36" s="40" t="s">
        <v>1</v>
      </c>
      <c r="T36" s="41">
        <f>SUM(T22:T34)</f>
        <v>54</v>
      </c>
      <c r="U36" s="40" t="s">
        <v>1</v>
      </c>
      <c r="V36" s="42"/>
      <c r="W36" s="43">
        <v>0</v>
      </c>
      <c r="X36" s="133">
        <f>SUM(X22:X34)</f>
        <v>41</v>
      </c>
    </row>
    <row r="37" spans="1:25" ht="13.5" thickBot="1" x14ac:dyDescent="0.25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52"/>
      <c r="T37" s="59" t="s">
        <v>48</v>
      </c>
      <c r="U37" s="48"/>
      <c r="V37" s="48"/>
      <c r="W37" s="48"/>
      <c r="X37" s="51">
        <f>X36+X18</f>
        <v>68</v>
      </c>
    </row>
    <row r="38" spans="1:25" ht="23.25" x14ac:dyDescent="0.35">
      <c r="A38" s="6" t="s">
        <v>52</v>
      </c>
      <c r="B38" s="49"/>
      <c r="C38" s="50" t="s">
        <v>6</v>
      </c>
      <c r="D38" s="50"/>
      <c r="F38" t="s">
        <v>1</v>
      </c>
      <c r="H38" t="s">
        <v>1</v>
      </c>
      <c r="K38" t="s">
        <v>1</v>
      </c>
      <c r="S38" s="3"/>
      <c r="T38" s="3"/>
      <c r="U38" s="3"/>
      <c r="V38" s="3"/>
    </row>
    <row r="39" spans="1:25" x14ac:dyDescent="0.2">
      <c r="S39" s="3"/>
      <c r="T39" s="3"/>
      <c r="U39" s="3"/>
      <c r="V39" s="3"/>
    </row>
    <row r="40" spans="1:25" x14ac:dyDescent="0.2">
      <c r="A40" s="63" t="s">
        <v>36</v>
      </c>
      <c r="B40" s="64" t="s">
        <v>79</v>
      </c>
      <c r="C40" s="65" t="s">
        <v>54</v>
      </c>
      <c r="D40" s="68" t="s">
        <v>41</v>
      </c>
      <c r="E40" s="67">
        <v>2</v>
      </c>
      <c r="H40" s="3"/>
      <c r="I40" s="3"/>
      <c r="K40" s="3"/>
      <c r="L40" s="3"/>
      <c r="M40" s="13"/>
      <c r="N40" s="3"/>
      <c r="O40" s="3"/>
      <c r="P40" s="3"/>
      <c r="Q40" s="3"/>
      <c r="R40" s="3"/>
      <c r="S40" s="3"/>
      <c r="T40" s="3"/>
      <c r="U40" s="3"/>
      <c r="V40" s="3"/>
    </row>
    <row r="41" spans="1:25" x14ac:dyDescent="0.2">
      <c r="A41" s="63" t="s">
        <v>36</v>
      </c>
      <c r="B41" s="64" t="s">
        <v>80</v>
      </c>
      <c r="C41" s="65" t="s">
        <v>62</v>
      </c>
      <c r="D41" s="68" t="s">
        <v>77</v>
      </c>
      <c r="E41" s="67">
        <v>2</v>
      </c>
      <c r="H41" s="3"/>
      <c r="J41" s="3"/>
      <c r="K41" s="3"/>
      <c r="L41" s="3"/>
      <c r="M41" s="10"/>
      <c r="N41" s="10"/>
      <c r="O41" s="10"/>
      <c r="P41" s="11"/>
      <c r="Q41" s="10"/>
      <c r="R41" s="10"/>
      <c r="S41" s="13"/>
      <c r="T41" s="3"/>
      <c r="U41" s="3"/>
      <c r="V41" s="3"/>
    </row>
    <row r="42" spans="1:25" x14ac:dyDescent="0.2">
      <c r="A42" s="69" t="s">
        <v>36</v>
      </c>
      <c r="B42" s="69" t="s">
        <v>81</v>
      </c>
      <c r="C42" s="70" t="s">
        <v>62</v>
      </c>
      <c r="D42" s="71" t="s">
        <v>37</v>
      </c>
      <c r="E42" s="72">
        <v>2</v>
      </c>
      <c r="H42" s="3"/>
      <c r="J42" s="3"/>
      <c r="K42" s="3"/>
      <c r="L42" s="3"/>
      <c r="M42" s="12"/>
      <c r="N42" s="10"/>
      <c r="O42" s="10"/>
      <c r="P42" s="11"/>
      <c r="Q42" s="10"/>
      <c r="R42" s="10"/>
      <c r="S42" s="3"/>
      <c r="T42" s="3"/>
      <c r="U42" s="3"/>
      <c r="V42" s="3"/>
    </row>
    <row r="43" spans="1:25" x14ac:dyDescent="0.2">
      <c r="A43" s="73" t="s">
        <v>36</v>
      </c>
      <c r="B43" s="73" t="s">
        <v>83</v>
      </c>
      <c r="C43" s="74" t="s">
        <v>62</v>
      </c>
      <c r="D43" s="75" t="s">
        <v>47</v>
      </c>
      <c r="E43" s="76">
        <v>2</v>
      </c>
      <c r="H43" s="3"/>
      <c r="I43" s="3"/>
      <c r="J43" s="3"/>
      <c r="K43" s="3"/>
      <c r="L43" s="3"/>
      <c r="M43" s="9"/>
      <c r="N43" s="10"/>
      <c r="O43" s="10"/>
      <c r="P43" s="10"/>
      <c r="Q43" s="10"/>
      <c r="R43" s="10"/>
      <c r="S43" s="3"/>
      <c r="T43" s="3"/>
      <c r="U43" s="3"/>
      <c r="V43" s="3"/>
    </row>
    <row r="44" spans="1:25" x14ac:dyDescent="0.2">
      <c r="A44" s="77" t="s">
        <v>36</v>
      </c>
      <c r="B44" s="77" t="s">
        <v>84</v>
      </c>
      <c r="C44" s="65" t="s">
        <v>62</v>
      </c>
      <c r="D44" s="68" t="s">
        <v>40</v>
      </c>
      <c r="E44" s="67">
        <v>2</v>
      </c>
      <c r="H44" s="3"/>
      <c r="J44" s="3"/>
      <c r="K44" s="3"/>
      <c r="L44" s="3"/>
      <c r="M44" s="9"/>
      <c r="N44" s="10"/>
      <c r="O44" s="10"/>
      <c r="P44" s="10"/>
      <c r="Q44" s="10"/>
      <c r="R44" s="10"/>
      <c r="S44" s="10"/>
      <c r="T44" s="10"/>
      <c r="U44" s="3"/>
      <c r="V44" s="3"/>
      <c r="W44" s="3"/>
      <c r="X44" s="3"/>
    </row>
    <row r="45" spans="1:25" x14ac:dyDescent="0.2">
      <c r="A45" s="78" t="s">
        <v>36</v>
      </c>
      <c r="B45" s="78" t="s">
        <v>82</v>
      </c>
      <c r="C45" s="70" t="s">
        <v>54</v>
      </c>
      <c r="D45" s="71" t="s">
        <v>42</v>
      </c>
      <c r="E45" s="72">
        <v>2</v>
      </c>
      <c r="H45" s="3"/>
      <c r="I45" s="3"/>
      <c r="J45" s="3"/>
      <c r="K45" s="3"/>
      <c r="L45" s="3"/>
      <c r="M45" s="9"/>
      <c r="N45" s="10"/>
      <c r="O45" s="10" t="s">
        <v>1</v>
      </c>
      <c r="P45" s="10"/>
      <c r="Q45" s="10"/>
      <c r="R45" s="10"/>
      <c r="S45" s="10"/>
      <c r="T45" s="10"/>
      <c r="U45" s="3"/>
      <c r="V45" s="3"/>
      <c r="W45" s="3"/>
      <c r="X45" s="3"/>
    </row>
    <row r="46" spans="1:25" x14ac:dyDescent="0.2">
      <c r="A46" s="64" t="s">
        <v>39</v>
      </c>
      <c r="B46" s="87" t="s">
        <v>69</v>
      </c>
      <c r="C46" s="88" t="s">
        <v>60</v>
      </c>
      <c r="D46" s="89" t="s">
        <v>40</v>
      </c>
      <c r="E46" s="90">
        <v>1.5</v>
      </c>
      <c r="H46" s="9"/>
      <c r="I46" s="44"/>
      <c r="J46" s="13"/>
      <c r="K46" s="3"/>
      <c r="L46" s="3"/>
      <c r="M46" s="9"/>
      <c r="N46" s="10"/>
      <c r="O46" s="10"/>
      <c r="P46" s="10"/>
      <c r="Q46" s="10"/>
      <c r="R46" s="10"/>
      <c r="S46" s="10"/>
      <c r="T46" s="10"/>
      <c r="U46" s="3"/>
      <c r="V46" s="3"/>
      <c r="W46" s="3"/>
      <c r="X46" s="3"/>
    </row>
    <row r="47" spans="1:25" x14ac:dyDescent="0.2">
      <c r="A47" s="91" t="s">
        <v>39</v>
      </c>
      <c r="B47" s="91" t="s">
        <v>64</v>
      </c>
      <c r="C47" s="88" t="s">
        <v>57</v>
      </c>
      <c r="D47" s="89" t="s">
        <v>65</v>
      </c>
      <c r="E47" s="90">
        <v>1.5</v>
      </c>
      <c r="H47" s="3"/>
      <c r="J47" s="3"/>
      <c r="K47" s="3"/>
      <c r="L47" s="3"/>
      <c r="M47" s="10"/>
      <c r="N47" s="10"/>
      <c r="O47" s="10"/>
      <c r="P47" s="10"/>
      <c r="Q47" s="10"/>
      <c r="R47" s="10"/>
      <c r="S47" s="10"/>
      <c r="T47" s="10"/>
      <c r="U47" s="3"/>
      <c r="V47" s="3"/>
      <c r="W47" s="3"/>
      <c r="X47" s="3"/>
    </row>
    <row r="48" spans="1:25" x14ac:dyDescent="0.2">
      <c r="A48" s="64" t="s">
        <v>39</v>
      </c>
      <c r="B48" s="64" t="s">
        <v>85</v>
      </c>
      <c r="C48" s="65" t="s">
        <v>60</v>
      </c>
      <c r="D48" s="66" t="s">
        <v>65</v>
      </c>
      <c r="E48" s="67">
        <v>1.5</v>
      </c>
      <c r="H48" s="3"/>
      <c r="I48" s="3"/>
      <c r="J48" s="3"/>
      <c r="K48" s="3"/>
      <c r="L48" s="10"/>
      <c r="M48" s="10"/>
      <c r="N48" s="10"/>
      <c r="O48" s="10"/>
      <c r="P48" s="10"/>
      <c r="Q48" s="10"/>
      <c r="R48" s="10"/>
      <c r="S48" s="10"/>
      <c r="T48" s="3"/>
      <c r="U48" s="3"/>
      <c r="V48" s="3"/>
      <c r="W48" s="3"/>
    </row>
    <row r="49" spans="1:24" x14ac:dyDescent="0.2">
      <c r="A49" s="73" t="s">
        <v>39</v>
      </c>
      <c r="B49" s="93" t="s">
        <v>86</v>
      </c>
      <c r="C49" s="74" t="s">
        <v>60</v>
      </c>
      <c r="D49" s="94" t="s">
        <v>41</v>
      </c>
      <c r="E49" s="76">
        <v>1.5</v>
      </c>
      <c r="F49" s="9"/>
      <c r="G49" s="9"/>
      <c r="H49" s="8"/>
      <c r="I49" s="3"/>
      <c r="J49" s="3"/>
      <c r="K49" s="3"/>
      <c r="L49" s="3"/>
      <c r="M49" s="10"/>
      <c r="N49" s="10"/>
      <c r="O49" s="44"/>
      <c r="P49" s="10"/>
      <c r="Q49" s="10"/>
      <c r="R49" s="10"/>
      <c r="S49" s="10"/>
      <c r="T49" s="10"/>
      <c r="U49" s="3"/>
      <c r="V49" s="3"/>
      <c r="W49" s="3"/>
      <c r="X49" s="3"/>
    </row>
    <row r="50" spans="1:24" x14ac:dyDescent="0.2">
      <c r="A50" s="64" t="s">
        <v>39</v>
      </c>
      <c r="B50" s="64" t="s">
        <v>87</v>
      </c>
      <c r="C50" s="65" t="s">
        <v>60</v>
      </c>
      <c r="D50" s="66" t="s">
        <v>77</v>
      </c>
      <c r="E50" s="67">
        <v>1.5</v>
      </c>
      <c r="F50" s="9"/>
      <c r="G50" s="9"/>
      <c r="H50" s="8"/>
      <c r="I50" s="3"/>
      <c r="J50" s="3"/>
      <c r="K50" s="3"/>
      <c r="L50" s="3"/>
      <c r="M50" s="10"/>
      <c r="N50" s="10"/>
      <c r="O50" s="44"/>
      <c r="P50" s="10"/>
      <c r="Q50" s="10"/>
      <c r="R50" s="10"/>
      <c r="S50" s="10"/>
      <c r="T50" s="10"/>
      <c r="U50" s="3"/>
      <c r="V50" s="3"/>
      <c r="W50" s="3"/>
      <c r="X50" s="3"/>
    </row>
    <row r="51" spans="1:24" x14ac:dyDescent="0.2">
      <c r="A51" s="69" t="s">
        <v>39</v>
      </c>
      <c r="B51" s="69" t="s">
        <v>88</v>
      </c>
      <c r="C51" s="70" t="s">
        <v>60</v>
      </c>
      <c r="D51" s="92" t="s">
        <v>37</v>
      </c>
      <c r="E51" s="72">
        <v>1.5</v>
      </c>
      <c r="F51" s="9"/>
      <c r="G51" s="9"/>
      <c r="H51" s="8"/>
      <c r="I51" s="3"/>
      <c r="J51" s="3"/>
      <c r="K51" s="3"/>
      <c r="L51" s="3"/>
      <c r="M51" s="10"/>
      <c r="N51" s="10"/>
      <c r="O51" s="44"/>
      <c r="P51" s="10"/>
      <c r="Q51" s="10"/>
      <c r="R51" s="10"/>
      <c r="S51" s="10"/>
      <c r="T51" s="10"/>
      <c r="U51" s="3"/>
      <c r="V51" s="3"/>
      <c r="W51" s="3"/>
      <c r="X51" s="3"/>
    </row>
    <row r="52" spans="1:24" x14ac:dyDescent="0.2">
      <c r="A52" s="64" t="s">
        <v>43</v>
      </c>
      <c r="B52" s="87" t="s">
        <v>66</v>
      </c>
      <c r="C52" s="88" t="s">
        <v>67</v>
      </c>
      <c r="D52" s="89" t="s">
        <v>41</v>
      </c>
      <c r="E52" s="90">
        <v>1</v>
      </c>
      <c r="F52" s="9"/>
      <c r="G52" s="9"/>
      <c r="H52" s="8"/>
      <c r="I52" s="3"/>
      <c r="J52" s="3"/>
      <c r="K52" s="3"/>
      <c r="L52" s="3"/>
      <c r="M52" s="10"/>
      <c r="N52" s="10"/>
      <c r="O52" s="44"/>
      <c r="P52" s="10"/>
      <c r="Q52" s="10"/>
      <c r="R52" s="10"/>
      <c r="S52" s="10"/>
      <c r="T52" s="10"/>
      <c r="U52" s="3"/>
      <c r="V52" s="3"/>
      <c r="W52" s="3"/>
      <c r="X52" s="3"/>
    </row>
    <row r="53" spans="1:24" x14ac:dyDescent="0.2">
      <c r="A53" s="91" t="s">
        <v>43</v>
      </c>
      <c r="B53" s="91" t="s">
        <v>89</v>
      </c>
      <c r="C53" s="88" t="s">
        <v>67</v>
      </c>
      <c r="D53" s="89" t="s">
        <v>41</v>
      </c>
      <c r="E53" s="90">
        <v>1</v>
      </c>
      <c r="F53" s="9"/>
      <c r="G53" s="9"/>
      <c r="H53" s="8"/>
      <c r="I53" s="3"/>
      <c r="J53" s="3"/>
      <c r="K53" s="3"/>
      <c r="L53" s="3"/>
      <c r="M53" s="10"/>
      <c r="N53" s="10"/>
      <c r="O53" s="44"/>
      <c r="P53" s="10"/>
      <c r="Q53" s="10"/>
      <c r="R53" s="10"/>
      <c r="S53" s="10"/>
      <c r="T53" s="10"/>
      <c r="U53" s="3"/>
      <c r="V53" s="3"/>
      <c r="W53" s="3"/>
      <c r="X53" s="3"/>
    </row>
    <row r="54" spans="1:24" x14ac:dyDescent="0.2">
      <c r="A54" s="69" t="s">
        <v>43</v>
      </c>
      <c r="B54" s="69" t="s">
        <v>78</v>
      </c>
      <c r="C54" s="70" t="s">
        <v>67</v>
      </c>
      <c r="D54" s="92" t="s">
        <v>53</v>
      </c>
      <c r="E54" s="72">
        <v>1</v>
      </c>
      <c r="F54" s="9"/>
      <c r="G54" s="9"/>
      <c r="H54" s="8"/>
      <c r="I54" s="3"/>
      <c r="J54" s="3"/>
      <c r="K54" s="3"/>
      <c r="L54" s="3"/>
      <c r="M54" s="10"/>
      <c r="N54" s="10"/>
      <c r="O54" s="44"/>
      <c r="P54" s="10"/>
      <c r="Q54" s="10"/>
      <c r="R54" s="10"/>
      <c r="S54" s="10"/>
      <c r="T54" s="10"/>
      <c r="U54" s="3"/>
      <c r="V54" s="3"/>
      <c r="W54" s="3"/>
      <c r="X54" s="3"/>
    </row>
    <row r="55" spans="1:24" x14ac:dyDescent="0.2">
      <c r="A55" s="73" t="s">
        <v>43</v>
      </c>
      <c r="B55" s="93" t="s">
        <v>90</v>
      </c>
      <c r="C55" s="74" t="s">
        <v>67</v>
      </c>
      <c r="D55" s="94" t="s">
        <v>77</v>
      </c>
      <c r="E55" s="76">
        <v>1</v>
      </c>
      <c r="F55" s="9"/>
      <c r="G55" s="9"/>
      <c r="H55" s="8"/>
      <c r="I55" s="3"/>
      <c r="J55" s="3"/>
      <c r="K55" s="3"/>
      <c r="L55" s="3"/>
      <c r="M55" s="10"/>
      <c r="N55" s="10"/>
      <c r="O55" s="44"/>
      <c r="P55" s="10"/>
      <c r="Q55" s="10"/>
      <c r="R55" s="10"/>
      <c r="S55" s="10"/>
      <c r="T55" s="10"/>
      <c r="U55" s="3"/>
      <c r="V55" s="3"/>
      <c r="W55" s="3"/>
      <c r="X55" s="3"/>
    </row>
    <row r="56" spans="1:24" x14ac:dyDescent="0.2">
      <c r="A56" s="64" t="s">
        <v>43</v>
      </c>
      <c r="B56" s="64" t="s">
        <v>91</v>
      </c>
      <c r="C56" s="65" t="s">
        <v>67</v>
      </c>
      <c r="D56" s="66" t="s">
        <v>40</v>
      </c>
      <c r="E56" s="67">
        <v>1</v>
      </c>
      <c r="F56" s="9"/>
      <c r="G56" s="9"/>
      <c r="H56" s="8"/>
      <c r="I56" s="3"/>
      <c r="J56" s="3"/>
      <c r="K56" s="3"/>
      <c r="L56" s="3"/>
      <c r="M56" s="10"/>
      <c r="N56" s="10"/>
      <c r="O56" s="44"/>
      <c r="P56" s="10"/>
      <c r="Q56" s="10"/>
      <c r="R56" s="10"/>
      <c r="S56" s="10"/>
      <c r="T56" s="10"/>
      <c r="U56" s="3"/>
      <c r="V56" s="3"/>
      <c r="W56" s="3"/>
      <c r="X56" s="3"/>
    </row>
    <row r="57" spans="1:24" ht="12" thickBot="1" x14ac:dyDescent="0.25">
      <c r="A57" s="69" t="s">
        <v>43</v>
      </c>
      <c r="B57" s="69" t="s">
        <v>92</v>
      </c>
      <c r="C57" s="70" t="s">
        <v>67</v>
      </c>
      <c r="D57" s="92" t="s">
        <v>40</v>
      </c>
      <c r="E57" s="72">
        <v>1</v>
      </c>
      <c r="F57" s="9"/>
      <c r="G57" s="9"/>
      <c r="H57" s="8"/>
      <c r="I57" s="3"/>
      <c r="J57" s="3"/>
      <c r="K57" s="3"/>
      <c r="L57" s="3"/>
      <c r="M57" s="10"/>
      <c r="N57" s="10"/>
      <c r="O57" s="44"/>
      <c r="P57" s="10"/>
      <c r="Q57" s="10"/>
      <c r="R57" s="10"/>
      <c r="S57" s="10"/>
      <c r="T57" s="10"/>
      <c r="U57" s="3"/>
      <c r="V57" s="3"/>
      <c r="W57" s="3"/>
      <c r="X57" s="3"/>
    </row>
    <row r="58" spans="1:24" ht="13.5" thickBot="1" x14ac:dyDescent="0.25">
      <c r="C58" s="60" t="s">
        <v>49</v>
      </c>
      <c r="E58" s="95">
        <f>SUM(E40:E57)</f>
        <v>27</v>
      </c>
      <c r="H58" s="3"/>
      <c r="J58" s="3"/>
      <c r="K58" s="3"/>
      <c r="L58" s="3"/>
      <c r="M58" s="10"/>
      <c r="N58" s="10"/>
      <c r="O58" s="10"/>
      <c r="P58" s="10"/>
      <c r="Q58" s="10"/>
      <c r="R58" s="10"/>
      <c r="S58" s="10"/>
      <c r="T58" s="10"/>
      <c r="U58" s="3"/>
      <c r="V58" s="3"/>
      <c r="W58" s="3"/>
      <c r="X58" s="3"/>
    </row>
    <row r="59" spans="1:24" x14ac:dyDescent="0.2">
      <c r="C59" s="3"/>
      <c r="D59" s="5"/>
      <c r="E59" s="5"/>
      <c r="F59" s="5"/>
      <c r="G59" s="5"/>
      <c r="H59" s="3"/>
      <c r="J59" s="3"/>
      <c r="K59" s="3"/>
      <c r="L59" s="3"/>
      <c r="M59" s="10"/>
      <c r="N59" s="10"/>
      <c r="O59" s="10"/>
      <c r="P59" s="10"/>
      <c r="Q59" s="10"/>
      <c r="R59" s="10"/>
      <c r="S59" s="10"/>
      <c r="T59" s="10"/>
      <c r="U59" s="3"/>
      <c r="V59" s="3"/>
      <c r="W59" s="3"/>
      <c r="X59" s="3"/>
    </row>
  </sheetData>
  <mergeCells count="22">
    <mergeCell ref="W20:W21"/>
    <mergeCell ref="O20:R20"/>
    <mergeCell ref="X20:X21"/>
    <mergeCell ref="E20:H20"/>
    <mergeCell ref="I20:N20"/>
    <mergeCell ref="S20:S21"/>
    <mergeCell ref="W3:W4"/>
    <mergeCell ref="X3:X4"/>
    <mergeCell ref="E3:H3"/>
    <mergeCell ref="I3:N3"/>
    <mergeCell ref="S3:S4"/>
    <mergeCell ref="O3:R3"/>
    <mergeCell ref="A3:A4"/>
    <mergeCell ref="B3:B4"/>
    <mergeCell ref="C3:C4"/>
    <mergeCell ref="D3:D4"/>
    <mergeCell ref="T3:T4"/>
    <mergeCell ref="A20:A21"/>
    <mergeCell ref="B20:B21"/>
    <mergeCell ref="C20:C21"/>
    <mergeCell ref="D20:D21"/>
    <mergeCell ref="T20:T21"/>
  </mergeCells>
  <phoneticPr fontId="0" type="noConversion"/>
  <pageMargins left="0.54" right="0.78749999999999998" top="0.3" bottom="0.27569444444444446" header="0.27" footer="0.51180555555555551"/>
  <pageSetup paperSize="9" scale="81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Rozpis na kluby</vt:lpstr>
      <vt:lpstr>PP,RP,DPP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Petr Polišenský</cp:lastModifiedBy>
  <cp:revision/>
  <cp:lastPrinted>2024-11-23T13:36:26Z</cp:lastPrinted>
  <dcterms:created xsi:type="dcterms:W3CDTF">2013-11-04T20:56:55Z</dcterms:created>
  <dcterms:modified xsi:type="dcterms:W3CDTF">2025-01-02T12:20:37Z</dcterms:modified>
</cp:coreProperties>
</file>